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87" activeTab="0"/>
  </bookViews>
  <sheets>
    <sheet name="SEMESTRE S" sheetId="1" r:id="rId1"/>
    <sheet name="SEMESTRE S-1" sheetId="2" r:id="rId2"/>
    <sheet name="RECAPITULATIF DES TAUX" sheetId="3" r:id="rId3"/>
    <sheet name="GLOSSAIRE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13" authorId="0">
      <text>
        <r>
          <rPr>
            <sz val="9"/>
            <color indexed="8"/>
            <rFont val="Tahoma"/>
            <family val="2"/>
          </rPr>
          <t xml:space="preserve">La provision pour retour doit être ajustée directement dans la formule ci-desous. Dans cet exemple le taux est de 25%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3" authorId="0">
      <text>
        <r>
          <rPr>
            <sz val="9"/>
            <color indexed="8"/>
            <rFont val="Tahoma"/>
            <family val="2"/>
          </rPr>
          <t xml:space="preserve">La provision pour retour doit être ajustée directement dans la formule ci-desous. Dans cet exemple le taux est de 25%
</t>
        </r>
      </text>
    </comment>
  </commentList>
</comments>
</file>

<file path=xl/sharedStrings.xml><?xml version="1.0" encoding="utf-8"?>
<sst xmlns="http://schemas.openxmlformats.org/spreadsheetml/2006/main" count="279" uniqueCount="155">
  <si>
    <t>LABEL</t>
  </si>
  <si>
    <t>RELEVÉS DE ROYALTIES</t>
  </si>
  <si>
    <t>ARTISTE</t>
  </si>
  <si>
    <t xml:space="preserve">adresse </t>
  </si>
  <si>
    <t>Année 2016</t>
  </si>
  <si>
    <t>adresse</t>
  </si>
  <si>
    <t>Deuxième semestre</t>
  </si>
  <si>
    <t>Artiste</t>
  </si>
  <si>
    <t>Nom de l'artiste</t>
  </si>
  <si>
    <t>Référence</t>
  </si>
  <si>
    <t>Contrat d'enregistrement XXX</t>
  </si>
  <si>
    <t>Support</t>
  </si>
  <si>
    <t>Nom de l'album</t>
  </si>
  <si>
    <t>Date de sortie</t>
  </si>
  <si>
    <t>VENTES PHYSIQUES</t>
  </si>
  <si>
    <t>Pays</t>
  </si>
  <si>
    <t>Ventes</t>
  </si>
  <si>
    <t>PGHT</t>
  </si>
  <si>
    <t>Total € ventes</t>
  </si>
  <si>
    <t>Base BIEM</t>
  </si>
  <si>
    <t>Royalties (%)</t>
  </si>
  <si>
    <t>Abattement (%)</t>
  </si>
  <si>
    <t>Total € abattement</t>
  </si>
  <si>
    <t>Royalties brut</t>
  </si>
  <si>
    <t>Prov. Retour</t>
  </si>
  <si>
    <t>Total brut</t>
  </si>
  <si>
    <t>CD</t>
  </si>
  <si>
    <t>F</t>
  </si>
  <si>
    <t>LP</t>
  </si>
  <si>
    <t>CH</t>
  </si>
  <si>
    <t>PT</t>
  </si>
  <si>
    <t>UK</t>
  </si>
  <si>
    <t>JP</t>
  </si>
  <si>
    <t>VENTES NUMERIQUES</t>
  </si>
  <si>
    <t>Quantité</t>
  </si>
  <si>
    <t>Total € encaissé</t>
  </si>
  <si>
    <t>% Royalties</t>
  </si>
  <si>
    <t>Total € Royalties</t>
  </si>
  <si>
    <t>albums téléchargés</t>
  </si>
  <si>
    <t>titres téléchargés</t>
  </si>
  <si>
    <t>stream</t>
  </si>
  <si>
    <t>COMPILATIONS</t>
  </si>
  <si>
    <t>Titre compilation</t>
  </si>
  <si>
    <t>SYNCHRONISATION</t>
  </si>
  <si>
    <t>Nom du projet</t>
  </si>
  <si>
    <t>Total provision retour retenu, à réintégrer semestre suivant</t>
  </si>
  <si>
    <t>Reprise provision retour du semestre précédent</t>
  </si>
  <si>
    <t>TOTAL BRUT</t>
  </si>
  <si>
    <t>Prélèvement sociaux</t>
  </si>
  <si>
    <t>CRDS non déductible</t>
  </si>
  <si>
    <t>CSG non déductible</t>
  </si>
  <si>
    <t>CSG déductible</t>
  </si>
  <si>
    <t>Prélèvement social</t>
  </si>
  <si>
    <t>Contribution additionnelle au prélèvement social</t>
  </si>
  <si>
    <t>Contribution additionnelle au prélèvement social - RSA</t>
  </si>
  <si>
    <t>Total</t>
  </si>
  <si>
    <t>TOTAL DES RETENUES</t>
  </si>
  <si>
    <t>PAR ARTISTE</t>
  </si>
  <si>
    <t>Répartition</t>
  </si>
  <si>
    <t>Prél. Sociaux</t>
  </si>
  <si>
    <t>TOTAL NET</t>
  </si>
  <si>
    <t>TVA</t>
  </si>
  <si>
    <t>AVANCE</t>
  </si>
  <si>
    <t>NET A PAYER</t>
  </si>
  <si>
    <t>ARTISTE 1</t>
  </si>
  <si>
    <t>franchise</t>
  </si>
  <si>
    <t>ARTISTE 2</t>
  </si>
  <si>
    <t>*  Franchise de TVA - Article 293 B du CGI (seuil annuel de franchise de TVA : 42 600 Euro pour l'année 2016</t>
  </si>
  <si>
    <t>Ce document est mis à disposition par la FELIN - Fédération Nationale des Labels Indépendants, selon les termes de la Licence Creative Commons Attribution - Pas d’Utilisation Commerciale 4.0 International.</t>
  </si>
  <si>
    <t>Premier semestre</t>
  </si>
  <si>
    <t>Total € Ventes</t>
  </si>
  <si>
    <t>franchise*</t>
  </si>
  <si>
    <t xml:space="preserve"> </t>
  </si>
  <si>
    <t>Cet onglet reprend les informations essentielles du contrat vous permettant de lire et comprendre les relevés semestriels</t>
  </si>
  <si>
    <t>A réajuster par le producteur - les taux et abattements sont donnés à titre indicatif et ne représente en aucun cas une recommandation de la FELIN</t>
  </si>
  <si>
    <t>Pourcentage des royalties - ventes physiques</t>
  </si>
  <si>
    <t>FRANCE</t>
  </si>
  <si>
    <t>(exemples)</t>
  </si>
  <si>
    <t>Entre 0 et 1000 ventes</t>
  </si>
  <si>
    <t>Entre 1000 et XX ventes</t>
  </si>
  <si>
    <t>Au-delà de XX ventes</t>
  </si>
  <si>
    <t>x %</t>
  </si>
  <si>
    <t>au delà de 10 000 ventes</t>
  </si>
  <si>
    <t>EUROPE</t>
  </si>
  <si>
    <t>vente directe</t>
  </si>
  <si>
    <t>licences</t>
  </si>
  <si>
    <t>AUTRE</t>
  </si>
  <si>
    <t>Pourcentage des royalties - ventes numériques</t>
  </si>
  <si>
    <t>TOUS TERRITOIRES</t>
  </si>
  <si>
    <t>Abattement Base BIEM </t>
  </si>
  <si>
    <t>abattements conventionnels (pas obligatoires) appliqués sur tous les supports audio, pour le paiement des droits d'auteur en France aux termes des accords BIEM / IFPI en vigueur depuis le 1er janvier 1998.</t>
  </si>
  <si>
    <t>Il est composé d'un abattement de 12 % au titre des ajustements forfaitaires motivés par les rabais sur factures et d'un abattement de 10 % au titre des frais de fabrication.</t>
  </si>
  <si>
    <r>
      <t>au 1</t>
    </r>
    <r>
      <rPr>
        <b/>
        <vertAlign val="superscript"/>
        <sz val="10"/>
        <rFont val="Ubuntu"/>
        <family val="2"/>
      </rPr>
      <t>er</t>
    </r>
    <r>
      <rPr>
        <b/>
        <sz val="10"/>
        <rFont val="Ubuntu"/>
        <family val="2"/>
      </rPr>
      <t xml:space="preserve"> janvier 2015 : 0,792</t>
    </r>
  </si>
  <si>
    <t>Abattements supplémentaires</t>
  </si>
  <si>
    <t>Abattement LP : 10%</t>
  </si>
  <si>
    <t>Abattement Export : 15% pour la CEE et 33 % pour le reste du monde</t>
  </si>
  <si>
    <t>les abattements sont cumulables entre eux.</t>
  </si>
  <si>
    <t>Provision sur retours</t>
  </si>
  <si>
    <t>Le label peut pratiquer une provision sur retours limitée à 25 % des ventes réalisées au cours du semestre. La régularisation est faite le semestre suivant.</t>
  </si>
  <si>
    <t>Prélèvements sociaux</t>
  </si>
  <si>
    <t>Pour les producteurs dont le siège social est en France, les royalties versés aux artistes sont considérés comme des revenus d'activités et assimilés. A ce titre, ils sont soumis à des prélèvement sociaux qui s'élèvent à 15,5 % du total brut.</t>
  </si>
  <si>
    <t>Franchise de TVA</t>
  </si>
  <si>
    <t>Fiscalité artiste</t>
  </si>
  <si>
    <t>Si le montant annuel des royalties perçu est inférieur à 42.900 €, l'artiste peut bénéficier d'une franchise en base (non-assujettissement à la TVA)</t>
  </si>
  <si>
    <r>
      <t xml:space="preserve">Pour plus d'informations sur le sujet : </t>
    </r>
    <r>
      <rPr>
        <u val="single"/>
        <sz val="10"/>
        <color indexed="48"/>
        <rFont val="Arial"/>
        <family val="2"/>
      </rPr>
      <t>http://bofip.impots.gouv.fr/bofip/148-PGP.html</t>
    </r>
  </si>
  <si>
    <t>Ce document est mis à disposition par la FELIN selon les termes de la Licence Creative Commons Attribution - Pas d’Utilisation Commerciale 4.0 International.</t>
  </si>
  <si>
    <t>Explication des abréviations</t>
  </si>
  <si>
    <t>Prix Gros Hors Taxe : c'est le prix pratiqué par le distributeur au point de vente, et l'assiette de calcul des royalties</t>
  </si>
  <si>
    <t>Compact Disque</t>
  </si>
  <si>
    <t>Vinyle</t>
  </si>
  <si>
    <t>Abattement</t>
  </si>
  <si>
    <t>Réduction contractuelle de la base de calcul des redevances</t>
  </si>
  <si>
    <t>Abt BIEM</t>
  </si>
  <si>
    <t>Abattement BIEM (Bureau International des Sociétés Gérant les droits d'enregistrement et de reproduction mécanique)</t>
  </si>
  <si>
    <t>CRDS</t>
  </si>
  <si>
    <t>Contribution au remboursement de la dette sociale</t>
  </si>
  <si>
    <t>CSG</t>
  </si>
  <si>
    <t>Contribution sociale généralisée</t>
  </si>
  <si>
    <t>Exemple de calcul sur les ventes physiques</t>
  </si>
  <si>
    <t>Le label a vendu 5000 CD en France et 200 CD en Pologne. Il est convenu que l'artiste perçoit 10 % de royalties sur les ventes en France, 8 % sur les ventes en Europe.</t>
  </si>
  <si>
    <t>Le prix pratiqué par le distributeur en France est de 10€ HT et à l'étranger de 8€ HT.</t>
  </si>
  <si>
    <t>La base de calcul des redevances :</t>
  </si>
  <si>
    <t>5000 CD x 10 € = 50.000€ et 200 CD x 8 € = 1.600€</t>
  </si>
  <si>
    <t>L'abattement BIEM est constitué de 12 % (ajustements forfaitaires) et 10 % (frais de fabrication) :</t>
  </si>
  <si>
    <t>(1-0,12)*(1-0,1) = 0,792 en 2016</t>
  </si>
  <si>
    <t>L'abattement BIEM donne donc :</t>
  </si>
  <si>
    <t>50.000€ * 0,792 = 39.600€ et 1.600€ * 0,792 = 1.267,20€</t>
  </si>
  <si>
    <t xml:space="preserve">Un abattement supplémentaire à l'export (33%) est appliqué sur les disques vendus à l'étranger : </t>
  </si>
  <si>
    <t>1.267,20€ * (1-0,33) = 849,02€</t>
  </si>
  <si>
    <t xml:space="preserve">Le taux de royalties est appliqué en fonction des territoires : </t>
  </si>
  <si>
    <t>39.600€ * 10 % = 3.960€ et 849,02€ * 8 % = 67,92 €</t>
  </si>
  <si>
    <t>Royalties avant les retours :</t>
  </si>
  <si>
    <t>3.960€ + 849,02€ = 4.809,02€</t>
  </si>
  <si>
    <t xml:space="preserve">Le label peut pratiquer une retenue de 25 % appelée réserve pour retour, qui seront repris le semestre suivant : </t>
  </si>
  <si>
    <t>3.960*25 % = 990€ et 67,92*25 %=16,98€</t>
  </si>
  <si>
    <t>Somme déduite au titre de la réserve pour retour, à rajouter le semestre suivant :</t>
  </si>
  <si>
    <t>990€ + 16,98€ = 1.006,98€</t>
  </si>
  <si>
    <t xml:space="preserve">Royalties moins les retours : </t>
  </si>
  <si>
    <t>3.960€-990€ = 2970€ et 67,92€-16,98€ = 50,94€</t>
  </si>
  <si>
    <t xml:space="preserve">Royalties brutes dû à l'artiste : </t>
  </si>
  <si>
    <t>2.970€ + 50,94€ = 3.020,94€</t>
  </si>
  <si>
    <t xml:space="preserve">Le label déduit les prélèvements sociaux obligatoires qu'il reversera aux caisses des cotisations sociales : </t>
  </si>
  <si>
    <t>15,5 % du revenu brut</t>
  </si>
  <si>
    <t>Montant des prélèvements sociaux :</t>
  </si>
  <si>
    <t>3.020,94€ * 15,5 % = 468,25€</t>
  </si>
  <si>
    <t xml:space="preserve">Somme à verser à l'artiste : </t>
  </si>
  <si>
    <t>3020,94€ - 468,25€ = 2.552,69 €</t>
  </si>
  <si>
    <t>Exemple de calcul sur les ventes numériques</t>
  </si>
  <si>
    <t>Le label reçoit par son distributeurs le détail des ventes numériques par type (vente / streaming), puis un total de chiffre d'affaires net encaissé tous les mois.</t>
  </si>
  <si>
    <t>Dans le cas ou l'artiste perçoit 10 % de royalties sur toutes les ventes numériques : album téléchargés, titres téléchargés, titres streamés.</t>
  </si>
  <si>
    <t>Le label perçoit un total de 1000€ net sur la période.</t>
  </si>
  <si>
    <t xml:space="preserve">Royalties brutes dues à l'artiste : </t>
  </si>
  <si>
    <t>1000€ x 10 % =  100€</t>
  </si>
  <si>
    <t>100€*15,5 % = 15,50€</t>
  </si>
  <si>
    <t>100€ - 15,50€ = 84,50€</t>
  </si>
</sst>
</file>

<file path=xl/styles.xml><?xml version="1.0" encoding="utf-8"?>
<styleSheet xmlns="http://schemas.openxmlformats.org/spreadsheetml/2006/main">
  <numFmts count="10">
    <numFmt numFmtId="164" formatCode="0.00"/>
    <numFmt numFmtId="165" formatCode="GENERAL"/>
    <numFmt numFmtId="166" formatCode="DD/MM/YYYY"/>
    <numFmt numFmtId="167" formatCode="0"/>
    <numFmt numFmtId="168" formatCode="#,##0"/>
    <numFmt numFmtId="169" formatCode="#,##0.00"/>
    <numFmt numFmtId="170" formatCode="0%"/>
    <numFmt numFmtId="171" formatCode="_-* #,##0.00_€_-;\-* #,##0.00_€_-;_-* \-??_€_-;_-@_-"/>
    <numFmt numFmtId="172" formatCode="0.00%"/>
    <numFmt numFmtId="173" formatCode="0.0%"/>
  </numFmts>
  <fonts count="35">
    <font>
      <sz val="10"/>
      <name val="Geneva"/>
      <family val="2"/>
    </font>
    <font>
      <sz val="10"/>
      <name val="Arial"/>
      <family val="0"/>
    </font>
    <font>
      <sz val="10"/>
      <name val="Ubuntu"/>
      <family val="2"/>
    </font>
    <font>
      <b/>
      <sz val="14"/>
      <name val="Arial"/>
      <family val="2"/>
    </font>
    <font>
      <b/>
      <sz val="14"/>
      <name val="Ubuntu"/>
      <family val="2"/>
    </font>
    <font>
      <sz val="12"/>
      <name val="Ubuntu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Ubuntu"/>
      <family val="2"/>
    </font>
    <font>
      <sz val="14"/>
      <name val="Geneva"/>
      <family val="2"/>
    </font>
    <font>
      <sz val="12"/>
      <name val="Geneva"/>
      <family val="2"/>
    </font>
    <font>
      <b/>
      <i/>
      <sz val="10"/>
      <name val="Ubuntu"/>
      <family val="2"/>
    </font>
    <font>
      <b/>
      <sz val="10"/>
      <name val="Ubuntu"/>
      <family val="2"/>
    </font>
    <font>
      <i/>
      <sz val="10"/>
      <name val="Ubuntu"/>
      <family val="2"/>
    </font>
    <font>
      <sz val="9"/>
      <name val="Ubuntu"/>
      <family val="2"/>
    </font>
    <font>
      <sz val="8"/>
      <name val="Ubuntu"/>
      <family val="2"/>
    </font>
    <font>
      <sz val="10"/>
      <color indexed="8"/>
      <name val="Ubuntu"/>
      <family val="2"/>
    </font>
    <font>
      <b/>
      <sz val="10"/>
      <color indexed="8"/>
      <name val="Ubuntu"/>
      <family val="2"/>
    </font>
    <font>
      <b/>
      <sz val="9"/>
      <name val="Ubuntu"/>
      <family val="2"/>
    </font>
    <font>
      <b/>
      <sz val="10"/>
      <color indexed="9"/>
      <name val="Ubuntu"/>
      <family val="2"/>
    </font>
    <font>
      <i/>
      <u val="single"/>
      <sz val="7"/>
      <color indexed="30"/>
      <name val="Geneva"/>
      <family val="2"/>
    </font>
    <font>
      <u val="single"/>
      <sz val="10"/>
      <color indexed="30"/>
      <name val="Geneva"/>
      <family val="2"/>
    </font>
    <font>
      <sz val="9"/>
      <color indexed="8"/>
      <name val="Tahoma"/>
      <family val="2"/>
    </font>
    <font>
      <i/>
      <sz val="12"/>
      <name val="Ubuntu"/>
      <family val="2"/>
    </font>
    <font>
      <i/>
      <sz val="14"/>
      <name val="Ubuntu"/>
      <family val="2"/>
    </font>
    <font>
      <i/>
      <sz val="10"/>
      <color indexed="53"/>
      <name val="Ubuntu"/>
      <family val="2"/>
    </font>
    <font>
      <b/>
      <sz val="12"/>
      <color indexed="9"/>
      <name val="Ubuntu"/>
      <family val="2"/>
    </font>
    <font>
      <sz val="12"/>
      <color indexed="9"/>
      <name val="Ubuntu"/>
      <family val="2"/>
    </font>
    <font>
      <b/>
      <vertAlign val="superscript"/>
      <sz val="10"/>
      <name val="Ubuntu"/>
      <family val="2"/>
    </font>
    <font>
      <u val="single"/>
      <sz val="10"/>
      <color indexed="48"/>
      <name val="Arial"/>
      <family val="2"/>
    </font>
    <font>
      <i/>
      <u val="single"/>
      <sz val="8"/>
      <color indexed="30"/>
      <name val="Geneva"/>
      <family val="2"/>
    </font>
    <font>
      <i/>
      <sz val="10"/>
      <name val="Geneva"/>
      <family val="2"/>
    </font>
    <font>
      <b/>
      <sz val="10"/>
      <name val="Geneva"/>
      <family val="2"/>
    </font>
    <font>
      <i/>
      <sz val="10"/>
      <color indexed="8"/>
      <name val="Ubuntu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1" fillId="0" borderId="0" applyFill="0" applyBorder="0" applyAlignment="0" applyProtection="0"/>
  </cellStyleXfs>
  <cellXfs count="180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10" fillId="0" borderId="0" xfId="0" applyFont="1" applyAlignment="1">
      <alignment/>
    </xf>
    <xf numFmtId="165" fontId="11" fillId="2" borderId="1" xfId="0" applyNumberFormat="1" applyFont="1" applyFill="1" applyBorder="1" applyAlignment="1">
      <alignment horizontal="left" vertical="center"/>
    </xf>
    <xf numFmtId="165" fontId="5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164" fontId="10" fillId="2" borderId="2" xfId="0" applyFont="1" applyFill="1" applyBorder="1" applyAlignment="1">
      <alignment/>
    </xf>
    <xf numFmtId="164" fontId="5" fillId="2" borderId="3" xfId="0" applyNumberFormat="1" applyFont="1" applyFill="1" applyBorder="1" applyAlignment="1">
      <alignment/>
    </xf>
    <xf numFmtId="164" fontId="12" fillId="0" borderId="1" xfId="0" applyFont="1" applyBorder="1" applyAlignment="1">
      <alignment/>
    </xf>
    <xf numFmtId="165" fontId="12" fillId="0" borderId="2" xfId="0" applyNumberFormat="1" applyFont="1" applyBorder="1" applyAlignment="1">
      <alignment/>
    </xf>
    <xf numFmtId="167" fontId="12" fillId="0" borderId="2" xfId="0" applyNumberFormat="1" applyFont="1" applyBorder="1" applyAlignment="1">
      <alignment/>
    </xf>
    <xf numFmtId="164" fontId="12" fillId="0" borderId="2" xfId="0" applyNumberFormat="1" applyFont="1" applyBorder="1" applyAlignment="1">
      <alignment/>
    </xf>
    <xf numFmtId="164" fontId="12" fillId="0" borderId="2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4" fontId="12" fillId="3" borderId="2" xfId="0" applyNumberFormat="1" applyFont="1" applyFill="1" applyBorder="1" applyAlignment="1">
      <alignment/>
    </xf>
    <xf numFmtId="164" fontId="12" fillId="4" borderId="3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66" fontId="2" fillId="0" borderId="4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9" fontId="2" fillId="0" borderId="5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1" fontId="1" fillId="0" borderId="0" xfId="15" applyFill="1" applyBorder="1" applyAlignment="1" applyProtection="1">
      <alignment horizontal="right"/>
      <protection/>
    </xf>
    <xf numFmtId="169" fontId="2" fillId="3" borderId="0" xfId="0" applyNumberFormat="1" applyFont="1" applyFill="1" applyBorder="1" applyAlignment="1">
      <alignment/>
    </xf>
    <xf numFmtId="169" fontId="2" fillId="4" borderId="6" xfId="0" applyNumberFormat="1" applyFont="1" applyFill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4" borderId="8" xfId="0" applyNumberFormat="1" applyFont="1" applyFill="1" applyBorder="1" applyAlignment="1">
      <alignment/>
    </xf>
    <xf numFmtId="166" fontId="13" fillId="0" borderId="9" xfId="0" applyNumberFormat="1" applyFont="1" applyBorder="1" applyAlignment="1">
      <alignment/>
    </xf>
    <xf numFmtId="166" fontId="13" fillId="0" borderId="10" xfId="0" applyNumberFormat="1" applyFont="1" applyBorder="1" applyAlignment="1">
      <alignment/>
    </xf>
    <xf numFmtId="168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69" fontId="2" fillId="3" borderId="10" xfId="0" applyNumberFormat="1" applyFont="1" applyFill="1" applyBorder="1" applyAlignment="1">
      <alignment/>
    </xf>
    <xf numFmtId="169" fontId="2" fillId="4" borderId="11" xfId="0" applyNumberFormat="1" applyFont="1" applyFill="1" applyBorder="1" applyAlignment="1">
      <alignment/>
    </xf>
    <xf numFmtId="166" fontId="11" fillId="2" borderId="12" xfId="0" applyNumberFormat="1" applyFont="1" applyFill="1" applyBorder="1" applyAlignment="1">
      <alignment/>
    </xf>
    <xf numFmtId="166" fontId="13" fillId="2" borderId="2" xfId="0" applyNumberFormat="1" applyFont="1" applyFill="1" applyBorder="1" applyAlignment="1">
      <alignment/>
    </xf>
    <xf numFmtId="168" fontId="13" fillId="2" borderId="2" xfId="0" applyNumberFormat="1" applyFont="1" applyFill="1" applyBorder="1" applyAlignment="1">
      <alignment/>
    </xf>
    <xf numFmtId="164" fontId="13" fillId="2" borderId="2" xfId="0" applyNumberFormat="1" applyFont="1" applyFill="1" applyBorder="1" applyAlignment="1">
      <alignment/>
    </xf>
    <xf numFmtId="164" fontId="12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70" fontId="2" fillId="2" borderId="2" xfId="0" applyNumberFormat="1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70" fontId="2" fillId="0" borderId="5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6" fontId="2" fillId="0" borderId="9" xfId="0" applyNumberFormat="1" applyFont="1" applyBorder="1" applyAlignment="1">
      <alignment/>
    </xf>
    <xf numFmtId="166" fontId="14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Font="1" applyBorder="1" applyAlignment="1">
      <alignment/>
    </xf>
    <xf numFmtId="164" fontId="2" fillId="3" borderId="10" xfId="0" applyNumberFormat="1" applyFont="1" applyFill="1" applyBorder="1" applyAlignment="1">
      <alignment/>
    </xf>
    <xf numFmtId="164" fontId="2" fillId="4" borderId="11" xfId="0" applyNumberFormat="1" applyFont="1" applyFill="1" applyBorder="1" applyAlignment="1">
      <alignment/>
    </xf>
    <xf numFmtId="166" fontId="11" fillId="2" borderId="1" xfId="0" applyNumberFormat="1" applyFont="1" applyFill="1" applyBorder="1" applyAlignment="1">
      <alignment/>
    </xf>
    <xf numFmtId="166" fontId="14" fillId="2" borderId="2" xfId="0" applyNumberFormat="1" applyFont="1" applyFill="1" applyBorder="1" applyAlignment="1">
      <alignment/>
    </xf>
    <xf numFmtId="167" fontId="2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6" fontId="12" fillId="0" borderId="1" xfId="0" applyNumberFormat="1" applyFont="1" applyBorder="1" applyAlignment="1">
      <alignment/>
    </xf>
    <xf numFmtId="166" fontId="14" fillId="0" borderId="5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0" fillId="0" borderId="7" xfId="0" applyBorder="1" applyAlignment="1">
      <alignment/>
    </xf>
    <xf numFmtId="166" fontId="2" fillId="0" borderId="0" xfId="0" applyNumberFormat="1" applyFont="1" applyAlignment="1">
      <alignment/>
    </xf>
    <xf numFmtId="164" fontId="2" fillId="3" borderId="1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/>
    </xf>
    <xf numFmtId="164" fontId="0" fillId="0" borderId="0" xfId="0" applyAlignment="1">
      <alignment horizontal="right"/>
    </xf>
    <xf numFmtId="164" fontId="0" fillId="4" borderId="1" xfId="0" applyFill="1" applyBorder="1" applyAlignment="1">
      <alignment horizontal="right"/>
    </xf>
    <xf numFmtId="164" fontId="0" fillId="4" borderId="2" xfId="0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5" fontId="11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12" fillId="2" borderId="15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164" fontId="16" fillId="0" borderId="5" xfId="0" applyFont="1" applyBorder="1" applyAlignment="1">
      <alignment horizontal="right"/>
    </xf>
    <xf numFmtId="173" fontId="2" fillId="0" borderId="6" xfId="0" applyNumberFormat="1" applyFont="1" applyFill="1" applyBorder="1" applyAlignment="1">
      <alignment/>
    </xf>
    <xf numFmtId="164" fontId="2" fillId="0" borderId="7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6" fillId="0" borderId="0" xfId="0" applyFont="1" applyAlignment="1">
      <alignment horizontal="right"/>
    </xf>
    <xf numFmtId="173" fontId="2" fillId="0" borderId="8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70" fontId="2" fillId="0" borderId="0" xfId="19" applyNumberFormat="1" applyFont="1" applyFill="1" applyBorder="1" applyAlignment="1" applyProtection="1">
      <alignment/>
      <protection/>
    </xf>
    <xf numFmtId="173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2" fillId="0" borderId="10" xfId="0" applyFont="1" applyBorder="1" applyAlignment="1">
      <alignment horizontal="right"/>
    </xf>
    <xf numFmtId="172" fontId="17" fillId="0" borderId="11" xfId="0" applyNumberFormat="1" applyFont="1" applyFill="1" applyBorder="1" applyAlignment="1">
      <alignment/>
    </xf>
    <xf numFmtId="164" fontId="12" fillId="3" borderId="2" xfId="0" applyNumberFormat="1" applyFont="1" applyFill="1" applyBorder="1" applyAlignment="1">
      <alignment horizontal="right"/>
    </xf>
    <xf numFmtId="164" fontId="12" fillId="3" borderId="3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6" fontId="18" fillId="2" borderId="2" xfId="0" applyNumberFormat="1" applyFont="1" applyFill="1" applyBorder="1" applyAlignment="1">
      <alignment/>
    </xf>
    <xf numFmtId="167" fontId="12" fillId="2" borderId="2" xfId="0" applyNumberFormat="1" applyFont="1" applyFill="1" applyBorder="1" applyAlignment="1">
      <alignment/>
    </xf>
    <xf numFmtId="170" fontId="12" fillId="2" borderId="2" xfId="0" applyNumberFormat="1" applyFont="1" applyFill="1" applyBorder="1" applyAlignment="1">
      <alignment/>
    </xf>
    <xf numFmtId="164" fontId="12" fillId="2" borderId="2" xfId="0" applyFont="1" applyFill="1" applyBorder="1" applyAlignment="1">
      <alignment/>
    </xf>
    <xf numFmtId="164" fontId="19" fillId="5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70" fontId="2" fillId="0" borderId="5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19" fillId="5" borderId="6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9" fillId="5" borderId="11" xfId="0" applyNumberFormat="1" applyFont="1" applyFill="1" applyBorder="1" applyAlignment="1">
      <alignment horizontal="right"/>
    </xf>
    <xf numFmtId="164" fontId="20" fillId="0" borderId="0" xfId="20" applyFont="1" applyFill="1" applyBorder="1" applyAlignment="1" applyProtection="1">
      <alignment/>
      <protection/>
    </xf>
    <xf numFmtId="165" fontId="21" fillId="0" borderId="0" xfId="20" applyNumberFormat="1" applyFill="1" applyBorder="1" applyAlignment="1" applyProtection="1">
      <alignment/>
      <protection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6" fontId="12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164" fontId="1" fillId="0" borderId="0" xfId="0" applyFont="1" applyAlignment="1">
      <alignment/>
    </xf>
    <xf numFmtId="165" fontId="23" fillId="0" borderId="0" xfId="0" applyNumberFormat="1" applyFont="1" applyAlignment="1">
      <alignment/>
    </xf>
    <xf numFmtId="171" fontId="1" fillId="0" borderId="0" xfId="15" applyFill="1" applyBorder="1" applyAlignment="1" applyProtection="1">
      <alignment/>
      <protection/>
    </xf>
    <xf numFmtId="164" fontId="0" fillId="0" borderId="4" xfId="0" applyBorder="1" applyAlignment="1">
      <alignment/>
    </xf>
    <xf numFmtId="165" fontId="2" fillId="0" borderId="5" xfId="0" applyNumberFormat="1" applyFont="1" applyBorder="1" applyAlignment="1">
      <alignment/>
    </xf>
    <xf numFmtId="164" fontId="0" fillId="0" borderId="0" xfId="0" applyBorder="1" applyAlignment="1">
      <alignment/>
    </xf>
    <xf numFmtId="164" fontId="24" fillId="0" borderId="0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13" fillId="0" borderId="0" xfId="0" applyFont="1" applyAlignment="1">
      <alignment/>
    </xf>
    <xf numFmtId="164" fontId="26" fillId="5" borderId="0" xfId="0" applyFont="1" applyFill="1" applyBorder="1" applyAlignment="1">
      <alignment/>
    </xf>
    <xf numFmtId="164" fontId="27" fillId="5" borderId="0" xfId="0" applyFont="1" applyFill="1" applyBorder="1" applyAlignment="1">
      <alignment/>
    </xf>
    <xf numFmtId="164" fontId="5" fillId="5" borderId="0" xfId="0" applyFont="1" applyFill="1" applyAlignment="1">
      <alignment/>
    </xf>
    <xf numFmtId="164" fontId="5" fillId="0" borderId="0" xfId="0" applyFont="1" applyAlignment="1">
      <alignment/>
    </xf>
    <xf numFmtId="164" fontId="12" fillId="0" borderId="0" xfId="0" applyFont="1" applyAlignment="1">
      <alignment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  <xf numFmtId="164" fontId="30" fillId="0" borderId="0" xfId="20" applyFont="1" applyFill="1" applyBorder="1" applyAlignment="1" applyProtection="1">
      <alignment/>
      <protection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2" fillId="0" borderId="0" xfId="0" applyFont="1" applyAlignment="1">
      <alignment horizontal="left"/>
    </xf>
    <xf numFmtId="164" fontId="3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0D0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723900</xdr:colOff>
      <xdr:row>58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394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723900</xdr:colOff>
      <xdr:row>59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723900</xdr:colOff>
      <xdr:row>47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54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</xdr:col>
      <xdr:colOff>438150</xdr:colOff>
      <xdr:row>46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="75" zoomScaleNormal="75" zoomScaleSheetLayoutView="85" workbookViewId="0" topLeftCell="A1">
      <selection activeCell="G5" sqref="G5"/>
    </sheetView>
  </sheetViews>
  <sheetFormatPr defaultColWidth="11.00390625" defaultRowHeight="12.75" customHeight="1"/>
  <cols>
    <col min="1" max="1" width="13.75390625" style="1" customWidth="1"/>
    <col min="2" max="2" width="6.125" style="1" customWidth="1"/>
    <col min="3" max="3" width="9.375" style="1" customWidth="1"/>
    <col min="4" max="4" width="9.375" style="2" customWidth="1"/>
    <col min="5" max="5" width="12.875" style="2" customWidth="1"/>
    <col min="6" max="6" width="11.75390625" style="2" customWidth="1"/>
    <col min="7" max="7" width="13.25390625" style="2" customWidth="1"/>
    <col min="8" max="8" width="15.625" style="2" customWidth="1"/>
    <col min="9" max="9" width="18.125" style="2" customWidth="1"/>
    <col min="10" max="10" width="16.625" style="2" customWidth="1"/>
    <col min="11" max="11" width="12.25390625" style="2" customWidth="1"/>
    <col min="12" max="12" width="12.375" style="2" customWidth="1"/>
    <col min="13" max="16384" width="10.75390625" style="2" customWidth="1"/>
  </cols>
  <sheetData>
    <row r="1" spans="1:256" ht="20.25" customHeight="1">
      <c r="A1" s="3" t="s">
        <v>0</v>
      </c>
      <c r="B1" s="3"/>
      <c r="C1" s="3"/>
      <c r="D1"/>
      <c r="E1" s="4" t="s">
        <v>1</v>
      </c>
      <c r="F1" s="4"/>
      <c r="G1" s="4"/>
      <c r="H1" s="4"/>
      <c r="I1" s="4"/>
      <c r="J1" s="5" t="s">
        <v>2</v>
      </c>
      <c r="K1" s="5"/>
      <c r="L1" s="5"/>
      <c r="IV1"/>
    </row>
    <row r="2" spans="1:256" ht="20.25" customHeight="1">
      <c r="A2" s="3" t="s">
        <v>3</v>
      </c>
      <c r="B2" s="3"/>
      <c r="C2" s="3"/>
      <c r="D2"/>
      <c r="E2" s="6" t="s">
        <v>4</v>
      </c>
      <c r="F2" s="6"/>
      <c r="G2" s="6"/>
      <c r="H2" s="6"/>
      <c r="I2" s="6"/>
      <c r="J2" s="5" t="s">
        <v>5</v>
      </c>
      <c r="K2" s="5"/>
      <c r="L2" s="5"/>
      <c r="IV2"/>
    </row>
    <row r="3" spans="1:256" ht="20.25" customHeight="1">
      <c r="A3" s="7"/>
      <c r="B3" s="7"/>
      <c r="C3" s="7"/>
      <c r="D3"/>
      <c r="E3" s="6" t="s">
        <v>6</v>
      </c>
      <c r="F3" s="6"/>
      <c r="G3" s="6"/>
      <c r="H3" s="6"/>
      <c r="I3" s="6"/>
      <c r="J3" s="8"/>
      <c r="K3" s="8"/>
      <c r="L3" s="8"/>
      <c r="IV3"/>
    </row>
    <row r="4" spans="1:12" ht="20.25" customHeight="1">
      <c r="A4" s="9"/>
      <c r="B4" s="10"/>
      <c r="C4"/>
      <c r="D4" s="11"/>
      <c r="E4" s="1"/>
      <c r="F4" s="12"/>
      <c r="G4" s="12"/>
      <c r="H4" s="12"/>
      <c r="I4" s="12"/>
      <c r="J4" s="12"/>
      <c r="L4" s="13"/>
    </row>
    <row r="5" spans="1:12" ht="20.25" customHeight="1">
      <c r="A5" s="9"/>
      <c r="B5" s="10"/>
      <c r="C5"/>
      <c r="D5" s="11"/>
      <c r="E5" s="1"/>
      <c r="F5" s="12"/>
      <c r="G5" s="12"/>
      <c r="H5" s="12"/>
      <c r="I5" s="12"/>
      <c r="J5" s="12"/>
      <c r="L5" s="13"/>
    </row>
    <row r="6" spans="1:11" s="18" customFormat="1" ht="19.5" customHeight="1">
      <c r="A6" s="14" t="s">
        <v>7</v>
      </c>
      <c r="B6" s="15"/>
      <c r="C6" s="16" t="s">
        <v>8</v>
      </c>
      <c r="D6"/>
      <c r="E6" s="17"/>
      <c r="F6"/>
      <c r="J6" s="19"/>
      <c r="K6" s="19"/>
    </row>
    <row r="7" spans="1:11" s="18" customFormat="1" ht="19.5" customHeight="1">
      <c r="A7" s="14" t="s">
        <v>9</v>
      </c>
      <c r="B7" s="15"/>
      <c r="C7" s="20" t="s">
        <v>10</v>
      </c>
      <c r="D7"/>
      <c r="E7" s="17"/>
      <c r="F7"/>
      <c r="J7" s="19"/>
      <c r="K7" s="19"/>
    </row>
    <row r="8" spans="1:11" s="9" customFormat="1" ht="17.25" customHeight="1">
      <c r="A8" s="14" t="s">
        <v>11</v>
      </c>
      <c r="B8" s="15"/>
      <c r="C8" s="20" t="s">
        <v>12</v>
      </c>
      <c r="D8"/>
      <c r="E8" s="21"/>
      <c r="F8"/>
      <c r="J8" s="22"/>
      <c r="K8" s="22"/>
    </row>
    <row r="9" spans="1:11" s="9" customFormat="1" ht="17.25" customHeight="1">
      <c r="A9" s="14" t="s">
        <v>13</v>
      </c>
      <c r="B9" s="15"/>
      <c r="C9" s="20"/>
      <c r="D9"/>
      <c r="E9" s="21"/>
      <c r="F9"/>
      <c r="J9" s="22"/>
      <c r="K9" s="22"/>
    </row>
    <row r="10" spans="1:11" s="9" customFormat="1" ht="17.25" customHeight="1">
      <c r="A10" s="14"/>
      <c r="B10" s="15"/>
      <c r="C10" s="20"/>
      <c r="D10"/>
      <c r="E10" s="21"/>
      <c r="F10"/>
      <c r="J10" s="22"/>
      <c r="K10" s="22"/>
    </row>
    <row r="11" spans="2:11" s="9" customFormat="1" ht="16.5" customHeight="1">
      <c r="B11" s="21"/>
      <c r="C11" s="21"/>
      <c r="D11" s="21"/>
      <c r="G11" s="22"/>
      <c r="H11" s="22"/>
      <c r="I11" s="22"/>
      <c r="J11" s="22"/>
      <c r="K11" s="22"/>
    </row>
    <row r="12" spans="1:12" s="9" customFormat="1" ht="16.5" customHeight="1">
      <c r="A12" s="23" t="s">
        <v>14</v>
      </c>
      <c r="B12" s="23"/>
      <c r="C12" s="23"/>
      <c r="D12" s="24"/>
      <c r="E12" s="25"/>
      <c r="F12" s="25"/>
      <c r="G12" s="26"/>
      <c r="H12" s="26"/>
      <c r="I12" s="26"/>
      <c r="J12" s="26"/>
      <c r="K12" s="26"/>
      <c r="L12" s="27"/>
    </row>
    <row r="13" spans="1:12" s="36" customFormat="1" ht="14.25" customHeight="1">
      <c r="A13" s="28" t="s">
        <v>11</v>
      </c>
      <c r="B13" s="29" t="s">
        <v>15</v>
      </c>
      <c r="C13" s="30" t="s">
        <v>16</v>
      </c>
      <c r="D13" s="31" t="s">
        <v>17</v>
      </c>
      <c r="E13" s="32" t="s">
        <v>18</v>
      </c>
      <c r="F13" s="32" t="s">
        <v>19</v>
      </c>
      <c r="G13" s="31" t="s">
        <v>20</v>
      </c>
      <c r="H13" s="31" t="s">
        <v>21</v>
      </c>
      <c r="I13" s="32" t="s">
        <v>22</v>
      </c>
      <c r="J13" s="33" t="s">
        <v>23</v>
      </c>
      <c r="K13" s="34" t="s">
        <v>24</v>
      </c>
      <c r="L13" s="35" t="s">
        <v>25</v>
      </c>
    </row>
    <row r="14" spans="1:12" ht="14.25" customHeight="1">
      <c r="A14" s="37" t="s">
        <v>26</v>
      </c>
      <c r="B14" s="38" t="s">
        <v>27</v>
      </c>
      <c r="C14" s="39">
        <v>100</v>
      </c>
      <c r="D14" s="40">
        <v>10</v>
      </c>
      <c r="E14" s="41">
        <f aca="true" t="shared" si="0" ref="E14:E20">C14*D14</f>
        <v>1000</v>
      </c>
      <c r="F14" s="41">
        <f aca="true" t="shared" si="1" ref="F14:F20">E14*0.88*0.9</f>
        <v>792</v>
      </c>
      <c r="G14" s="42">
        <v>0.13</v>
      </c>
      <c r="H14" s="42">
        <v>0</v>
      </c>
      <c r="I14" s="43">
        <f aca="true" t="shared" si="2" ref="I14:I20">H14*F14*G14</f>
        <v>0</v>
      </c>
      <c r="J14" s="43">
        <f aca="true" t="shared" si="3" ref="J14:J20">F14*G14*(1-H14)</f>
        <v>102.96000000000001</v>
      </c>
      <c r="K14" s="44">
        <f aca="true" t="shared" si="4" ref="K14:K20">IF(J14&gt;=0,J14*0.25,0)</f>
        <v>25.740000000000002</v>
      </c>
      <c r="L14" s="45">
        <f aca="true" t="shared" si="5" ref="L14:L20">J14-K14</f>
        <v>77.22</v>
      </c>
    </row>
    <row r="15" spans="1:12" ht="14.25" customHeight="1">
      <c r="A15" s="46" t="s">
        <v>28</v>
      </c>
      <c r="B15" s="47" t="s">
        <v>27</v>
      </c>
      <c r="C15" s="48">
        <v>50</v>
      </c>
      <c r="D15" s="49">
        <v>12</v>
      </c>
      <c r="E15" s="50">
        <f t="shared" si="0"/>
        <v>600</v>
      </c>
      <c r="F15" s="50">
        <f t="shared" si="1"/>
        <v>475.2</v>
      </c>
      <c r="G15" s="51">
        <v>0.13</v>
      </c>
      <c r="H15" s="51">
        <v>0.1</v>
      </c>
      <c r="I15" s="43">
        <f t="shared" si="2"/>
        <v>6.177600000000001</v>
      </c>
      <c r="J15" s="43">
        <f t="shared" si="3"/>
        <v>55.598400000000005</v>
      </c>
      <c r="K15" s="44">
        <f t="shared" si="4"/>
        <v>13.899600000000001</v>
      </c>
      <c r="L15" s="52">
        <f t="shared" si="5"/>
        <v>41.698800000000006</v>
      </c>
    </row>
    <row r="16" spans="1:12" ht="14.25" customHeight="1">
      <c r="A16" s="46" t="s">
        <v>26</v>
      </c>
      <c r="B16" s="47" t="s">
        <v>29</v>
      </c>
      <c r="C16" s="48">
        <v>50</v>
      </c>
      <c r="D16" s="49">
        <v>10</v>
      </c>
      <c r="E16" s="50">
        <f t="shared" si="0"/>
        <v>500</v>
      </c>
      <c r="F16" s="50">
        <f t="shared" si="1"/>
        <v>396</v>
      </c>
      <c r="G16" s="51">
        <v>0.1</v>
      </c>
      <c r="H16" s="51">
        <v>0.15</v>
      </c>
      <c r="I16" s="43">
        <f t="shared" si="2"/>
        <v>5.94</v>
      </c>
      <c r="J16" s="43">
        <f t="shared" si="3"/>
        <v>33.660000000000004</v>
      </c>
      <c r="K16" s="44">
        <f t="shared" si="4"/>
        <v>8.415000000000001</v>
      </c>
      <c r="L16" s="52">
        <f t="shared" si="5"/>
        <v>25.245000000000005</v>
      </c>
    </row>
    <row r="17" spans="1:12" ht="14.25" customHeight="1">
      <c r="A17" s="46" t="s">
        <v>26</v>
      </c>
      <c r="B17" s="47" t="s">
        <v>29</v>
      </c>
      <c r="C17" s="48"/>
      <c r="D17" s="49">
        <v>10</v>
      </c>
      <c r="E17" s="50">
        <f t="shared" si="0"/>
        <v>0</v>
      </c>
      <c r="F17" s="50">
        <f t="shared" si="1"/>
        <v>0</v>
      </c>
      <c r="G17" s="51">
        <v>0.1</v>
      </c>
      <c r="H17" s="51">
        <v>0.15</v>
      </c>
      <c r="I17" s="43">
        <f t="shared" si="2"/>
        <v>0</v>
      </c>
      <c r="J17" s="43">
        <f t="shared" si="3"/>
        <v>0</v>
      </c>
      <c r="K17" s="44">
        <f t="shared" si="4"/>
        <v>0</v>
      </c>
      <c r="L17" s="52">
        <f t="shared" si="5"/>
        <v>0</v>
      </c>
    </row>
    <row r="18" spans="1:12" ht="14.25" customHeight="1">
      <c r="A18" s="46" t="s">
        <v>26</v>
      </c>
      <c r="B18" s="47" t="s">
        <v>30</v>
      </c>
      <c r="C18" s="48"/>
      <c r="D18" s="49">
        <v>10</v>
      </c>
      <c r="E18" s="50">
        <f t="shared" si="0"/>
        <v>0</v>
      </c>
      <c r="F18" s="50">
        <f t="shared" si="1"/>
        <v>0</v>
      </c>
      <c r="G18" s="51">
        <v>0.1</v>
      </c>
      <c r="H18" s="51">
        <v>0.15</v>
      </c>
      <c r="I18" s="43">
        <f t="shared" si="2"/>
        <v>0</v>
      </c>
      <c r="J18" s="43">
        <f t="shared" si="3"/>
        <v>0</v>
      </c>
      <c r="K18" s="44">
        <f t="shared" si="4"/>
        <v>0</v>
      </c>
      <c r="L18" s="52">
        <f t="shared" si="5"/>
        <v>0</v>
      </c>
    </row>
    <row r="19" spans="1:12" ht="14.25" customHeight="1">
      <c r="A19" s="46" t="s">
        <v>26</v>
      </c>
      <c r="B19" s="47" t="s">
        <v>31</v>
      </c>
      <c r="C19" s="48"/>
      <c r="D19" s="49">
        <v>10</v>
      </c>
      <c r="E19" s="50">
        <f t="shared" si="0"/>
        <v>0</v>
      </c>
      <c r="F19" s="50">
        <f t="shared" si="1"/>
        <v>0</v>
      </c>
      <c r="G19" s="51">
        <v>0.1</v>
      </c>
      <c r="H19" s="51">
        <v>0.15</v>
      </c>
      <c r="I19" s="43">
        <f t="shared" si="2"/>
        <v>0</v>
      </c>
      <c r="J19" s="43">
        <f t="shared" si="3"/>
        <v>0</v>
      </c>
      <c r="K19" s="44">
        <f t="shared" si="4"/>
        <v>0</v>
      </c>
      <c r="L19" s="52">
        <f t="shared" si="5"/>
        <v>0</v>
      </c>
    </row>
    <row r="20" spans="1:12" ht="14.25" customHeight="1">
      <c r="A20" s="46" t="s">
        <v>26</v>
      </c>
      <c r="B20" s="47" t="s">
        <v>32</v>
      </c>
      <c r="C20" s="48"/>
      <c r="D20" s="49">
        <v>10</v>
      </c>
      <c r="E20" s="50">
        <f t="shared" si="0"/>
        <v>0</v>
      </c>
      <c r="F20" s="50">
        <f t="shared" si="1"/>
        <v>0</v>
      </c>
      <c r="G20" s="51">
        <v>0.1</v>
      </c>
      <c r="H20" s="51">
        <v>0.33</v>
      </c>
      <c r="I20" s="43">
        <f t="shared" si="2"/>
        <v>0</v>
      </c>
      <c r="J20" s="43">
        <f t="shared" si="3"/>
        <v>0</v>
      </c>
      <c r="K20" s="44">
        <f t="shared" si="4"/>
        <v>0</v>
      </c>
      <c r="L20" s="52">
        <f t="shared" si="5"/>
        <v>0</v>
      </c>
    </row>
    <row r="21" spans="1:12" ht="15" customHeight="1">
      <c r="A21" s="53"/>
      <c r="B21" s="54"/>
      <c r="C21" s="55"/>
      <c r="D21" s="56"/>
      <c r="E21" s="57"/>
      <c r="F21" s="57"/>
      <c r="G21" s="58"/>
      <c r="H21" s="58"/>
      <c r="I21" s="58"/>
      <c r="J21" s="57"/>
      <c r="K21" s="59"/>
      <c r="L21" s="60"/>
    </row>
    <row r="22" spans="1:12" ht="15" customHeight="1">
      <c r="A22" s="61" t="s">
        <v>33</v>
      </c>
      <c r="B22" s="62"/>
      <c r="C22" s="63"/>
      <c r="D22" s="64"/>
      <c r="E22" s="65"/>
      <c r="F22" s="66"/>
      <c r="G22" s="67"/>
      <c r="H22" s="67"/>
      <c r="I22" s="67"/>
      <c r="J22" s="68"/>
      <c r="K22" s="69"/>
      <c r="L22" s="70"/>
    </row>
    <row r="23" spans="1:12" s="36" customFormat="1" ht="14.25" customHeight="1">
      <c r="A23" s="28" t="s">
        <v>11</v>
      </c>
      <c r="B23" s="29"/>
      <c r="C23" s="30" t="s">
        <v>34</v>
      </c>
      <c r="D23" s="31"/>
      <c r="E23" s="31" t="s">
        <v>35</v>
      </c>
      <c r="F23" s="31"/>
      <c r="G23" s="31" t="s">
        <v>36</v>
      </c>
      <c r="H23" s="31"/>
      <c r="I23" s="31"/>
      <c r="J23" s="30" t="s">
        <v>37</v>
      </c>
      <c r="K23" s="34"/>
      <c r="L23" s="35" t="s">
        <v>25</v>
      </c>
    </row>
    <row r="24" spans="1:12" ht="14.25" customHeight="1">
      <c r="A24" s="37" t="s">
        <v>38</v>
      </c>
      <c r="B24" s="38"/>
      <c r="C24" s="39">
        <v>20</v>
      </c>
      <c r="D24" s="40"/>
      <c r="E24" s="50">
        <v>100</v>
      </c>
      <c r="F24" s="40"/>
      <c r="G24" s="51">
        <v>0.1</v>
      </c>
      <c r="H24" s="71"/>
      <c r="I24" s="72"/>
      <c r="J24" s="50">
        <f aca="true" t="shared" si="6" ref="J24:J26">E24*G24</f>
        <v>10</v>
      </c>
      <c r="K24" s="73"/>
      <c r="L24" s="52">
        <f aca="true" t="shared" si="7" ref="L24:L26">J24-K24</f>
        <v>10</v>
      </c>
    </row>
    <row r="25" spans="1:12" ht="14.25" customHeight="1">
      <c r="A25" s="46" t="s">
        <v>39</v>
      </c>
      <c r="B25" s="47"/>
      <c r="C25" s="48">
        <v>50</v>
      </c>
      <c r="D25" s="49"/>
      <c r="E25" s="50">
        <v>22</v>
      </c>
      <c r="F25" s="49"/>
      <c r="G25" s="51">
        <v>0.1</v>
      </c>
      <c r="H25" s="72"/>
      <c r="I25" s="72"/>
      <c r="J25" s="50">
        <f t="shared" si="6"/>
        <v>2.2</v>
      </c>
      <c r="K25" s="74"/>
      <c r="L25" s="52">
        <f t="shared" si="7"/>
        <v>2.2</v>
      </c>
    </row>
    <row r="26" spans="1:12" ht="14.25" customHeight="1">
      <c r="A26" s="46" t="s">
        <v>40</v>
      </c>
      <c r="B26" s="47"/>
      <c r="C26" s="48">
        <v>10000</v>
      </c>
      <c r="D26" s="49"/>
      <c r="E26" s="50">
        <v>30</v>
      </c>
      <c r="F26" s="49"/>
      <c r="G26" s="51">
        <v>0.1</v>
      </c>
      <c r="H26" s="72"/>
      <c r="I26" s="72"/>
      <c r="J26" s="50">
        <f t="shared" si="6"/>
        <v>3</v>
      </c>
      <c r="K26" s="74"/>
      <c r="L26" s="52">
        <f t="shared" si="7"/>
        <v>3</v>
      </c>
    </row>
    <row r="27" spans="1:12" ht="14.25" customHeight="1">
      <c r="A27" s="75"/>
      <c r="B27" s="76"/>
      <c r="C27" s="77"/>
      <c r="D27" s="78"/>
      <c r="E27" s="78"/>
      <c r="F27" s="78"/>
      <c r="G27" s="58"/>
      <c r="H27" s="58"/>
      <c r="I27" s="58"/>
      <c r="J27" s="79"/>
      <c r="K27" s="80"/>
      <c r="L27" s="81"/>
    </row>
    <row r="28" spans="1:12" ht="14.25" customHeight="1">
      <c r="A28" s="82" t="s">
        <v>41</v>
      </c>
      <c r="B28" s="83"/>
      <c r="C28" s="84"/>
      <c r="D28" s="66"/>
      <c r="E28" s="66"/>
      <c r="F28" s="66"/>
      <c r="G28" s="67"/>
      <c r="H28" s="67"/>
      <c r="I28" s="67"/>
      <c r="J28" s="68"/>
      <c r="K28" s="66"/>
      <c r="L28" s="85"/>
    </row>
    <row r="29" spans="1:12" ht="14.25" customHeight="1">
      <c r="A29" s="86" t="s">
        <v>42</v>
      </c>
      <c r="B29" s="29"/>
      <c r="C29" s="30" t="s">
        <v>34</v>
      </c>
      <c r="D29" s="31"/>
      <c r="E29" s="31" t="s">
        <v>35</v>
      </c>
      <c r="F29" s="31"/>
      <c r="G29" s="31" t="s">
        <v>36</v>
      </c>
      <c r="H29" s="31"/>
      <c r="I29" s="31"/>
      <c r="J29" s="30" t="s">
        <v>37</v>
      </c>
      <c r="K29" s="34"/>
      <c r="L29" s="35" t="s">
        <v>25</v>
      </c>
    </row>
    <row r="30" spans="1:12" ht="14.25" customHeight="1">
      <c r="A30"/>
      <c r="B30" s="87"/>
      <c r="C30" s="88"/>
      <c r="D30" s="40"/>
      <c r="E30" s="40"/>
      <c r="F30" s="40"/>
      <c r="G30" s="42"/>
      <c r="H30" s="42"/>
      <c r="I30" s="42"/>
      <c r="J30" s="89"/>
      <c r="K30" s="73"/>
      <c r="L30" s="90"/>
    </row>
    <row r="31" spans="1:12" ht="14.25" customHeight="1">
      <c r="A31" s="47"/>
      <c r="B31" s="76"/>
      <c r="C31" s="77"/>
      <c r="D31" s="78"/>
      <c r="E31" s="78"/>
      <c r="F31" s="78"/>
      <c r="G31" s="58"/>
      <c r="H31" s="58"/>
      <c r="I31" s="58"/>
      <c r="J31" s="79"/>
      <c r="K31" s="80"/>
      <c r="L31" s="81"/>
    </row>
    <row r="32" spans="1:12" ht="14.25" customHeight="1">
      <c r="A32" s="82" t="s">
        <v>43</v>
      </c>
      <c r="B32" s="83"/>
      <c r="C32" s="84"/>
      <c r="D32" s="66"/>
      <c r="E32" s="66"/>
      <c r="F32" s="66"/>
      <c r="G32" s="67"/>
      <c r="H32" s="67"/>
      <c r="I32" s="67"/>
      <c r="J32" s="68"/>
      <c r="K32" s="66"/>
      <c r="L32" s="85"/>
    </row>
    <row r="33" spans="1:12" ht="14.25" customHeight="1">
      <c r="A33" s="86" t="s">
        <v>44</v>
      </c>
      <c r="B33" s="29"/>
      <c r="C33" s="30"/>
      <c r="D33" s="31"/>
      <c r="E33" s="31" t="s">
        <v>35</v>
      </c>
      <c r="F33" s="31"/>
      <c r="G33" s="31" t="s">
        <v>36</v>
      </c>
      <c r="H33" s="31"/>
      <c r="I33" s="31"/>
      <c r="J33" s="30" t="s">
        <v>37</v>
      </c>
      <c r="K33" s="34"/>
      <c r="L33" s="35" t="s">
        <v>25</v>
      </c>
    </row>
    <row r="34" spans="1:12" ht="14.25" customHeight="1">
      <c r="A34" s="91"/>
      <c r="B34" s="87"/>
      <c r="C34" s="88"/>
      <c r="D34" s="40"/>
      <c r="E34" s="40"/>
      <c r="F34" s="40"/>
      <c r="G34" s="42"/>
      <c r="H34" s="42"/>
      <c r="I34" s="42"/>
      <c r="J34" s="89"/>
      <c r="K34" s="73"/>
      <c r="L34" s="90"/>
    </row>
    <row r="35" spans="1:12" ht="14.25" customHeight="1">
      <c r="A35" s="75"/>
      <c r="B35" s="76"/>
      <c r="C35" s="77"/>
      <c r="D35" s="78"/>
      <c r="E35" s="78"/>
      <c r="F35" s="78"/>
      <c r="G35" s="58"/>
      <c r="H35" s="58"/>
      <c r="I35" s="58"/>
      <c r="J35" s="79"/>
      <c r="K35" s="80"/>
      <c r="L35" s="81"/>
    </row>
    <row r="36" spans="1:12" s="2" customFormat="1" ht="14.25" customHeight="1">
      <c r="A36" s="92"/>
      <c r="F36" s="93"/>
      <c r="G36" s="94"/>
      <c r="H36" s="94"/>
      <c r="I36" s="94"/>
      <c r="J36" s="95" t="s">
        <v>45</v>
      </c>
      <c r="K36" s="94">
        <f>SUM('SEMESTRE S'!K14:K21)</f>
        <v>48.0546</v>
      </c>
      <c r="L36" s="96"/>
    </row>
    <row r="37" spans="1:12" s="2" customFormat="1" ht="14.25" customHeight="1">
      <c r="A37" s="92"/>
      <c r="F37" s="97"/>
      <c r="G37" s="98"/>
      <c r="H37" s="99"/>
      <c r="I37" s="99"/>
      <c r="J37" s="99"/>
      <c r="K37" s="100" t="s">
        <v>46</v>
      </c>
      <c r="L37" s="96">
        <f>'SEMESTRE S-1'!K36</f>
        <v>354.49920000000003</v>
      </c>
    </row>
    <row r="38" spans="3:12" ht="14.25" customHeight="1">
      <c r="C38" s="2"/>
      <c r="K38" s="101" t="s">
        <v>47</v>
      </c>
      <c r="L38" s="35">
        <f>SUM(L14:L37)</f>
        <v>513.863</v>
      </c>
    </row>
    <row r="39" spans="7:12" ht="15" customHeight="1">
      <c r="G39" s="102"/>
      <c r="H39" s="102"/>
      <c r="I39" s="102"/>
      <c r="L39" s="103"/>
    </row>
    <row r="40" spans="7:12" ht="15" customHeight="1">
      <c r="G40" s="102"/>
      <c r="H40" s="102"/>
      <c r="I40" s="102"/>
      <c r="L40" s="103"/>
    </row>
    <row r="41" spans="1:12" s="36" customFormat="1" ht="14.25" customHeight="1">
      <c r="A41" s="104"/>
      <c r="B41" s="105"/>
      <c r="C41" s="105"/>
      <c r="D41" s="106"/>
      <c r="E41" s="106"/>
      <c r="F41" s="107"/>
      <c r="G41" s="108" t="s">
        <v>48</v>
      </c>
      <c r="H41" s="108"/>
      <c r="I41" s="108"/>
      <c r="J41" s="108"/>
      <c r="K41" s="108"/>
      <c r="L41" s="108"/>
    </row>
    <row r="42" spans="1:12" ht="15" customHeight="1">
      <c r="A42" s="109"/>
      <c r="B42" s="109"/>
      <c r="C42" s="47"/>
      <c r="D42" s="110"/>
      <c r="E42" s="111"/>
      <c r="F42" s="110"/>
      <c r="G42" s="112"/>
      <c r="H42" s="40"/>
      <c r="I42" s="40"/>
      <c r="J42" s="113"/>
      <c r="K42" s="114" t="s">
        <v>49</v>
      </c>
      <c r="L42" s="115">
        <v>0.005</v>
      </c>
    </row>
    <row r="43" spans="1:12" ht="15" customHeight="1">
      <c r="A43" s="109"/>
      <c r="B43" s="109"/>
      <c r="C43" s="47"/>
      <c r="D43" s="110"/>
      <c r="E43" s="111"/>
      <c r="F43" s="110"/>
      <c r="G43" s="116"/>
      <c r="H43" s="49"/>
      <c r="I43" s="49"/>
      <c r="J43" s="117"/>
      <c r="K43" s="118" t="s">
        <v>50</v>
      </c>
      <c r="L43" s="119">
        <v>0.031</v>
      </c>
    </row>
    <row r="44" spans="1:12" ht="15" customHeight="1">
      <c r="A44" s="109"/>
      <c r="B44" s="109"/>
      <c r="C44" s="47"/>
      <c r="D44" s="110"/>
      <c r="E44" s="111"/>
      <c r="F44" s="110"/>
      <c r="G44" s="116"/>
      <c r="H44" s="49"/>
      <c r="I44" s="49"/>
      <c r="J44" s="117"/>
      <c r="K44" s="120" t="s">
        <v>51</v>
      </c>
      <c r="L44" s="119">
        <v>0.051000000000000004</v>
      </c>
    </row>
    <row r="45" spans="1:12" ht="15" customHeight="1">
      <c r="A45" s="109"/>
      <c r="B45" s="109"/>
      <c r="C45" s="47"/>
      <c r="D45" s="121"/>
      <c r="E45" s="49"/>
      <c r="F45" s="49"/>
      <c r="G45" s="116"/>
      <c r="H45" s="49"/>
      <c r="I45" s="49"/>
      <c r="J45" s="117"/>
      <c r="K45" s="120" t="s">
        <v>52</v>
      </c>
      <c r="L45" s="119">
        <v>0.045</v>
      </c>
    </row>
    <row r="46" spans="7:12" ht="14.25" customHeight="1">
      <c r="G46" s="116"/>
      <c r="K46" s="120" t="s">
        <v>53</v>
      </c>
      <c r="L46" s="122">
        <v>0.003</v>
      </c>
    </row>
    <row r="47" spans="7:12" ht="14.25" customHeight="1">
      <c r="G47" s="116"/>
      <c r="K47" s="120" t="s">
        <v>54</v>
      </c>
      <c r="L47" s="122">
        <v>0.02</v>
      </c>
    </row>
    <row r="48" spans="7:12" ht="14.25" customHeight="1">
      <c r="G48" s="123"/>
      <c r="H48" s="78"/>
      <c r="I48" s="78"/>
      <c r="J48" s="78"/>
      <c r="K48" s="124" t="s">
        <v>55</v>
      </c>
      <c r="L48" s="125">
        <f>SUM(L42:L47)</f>
        <v>0.155</v>
      </c>
    </row>
    <row r="49" spans="10:12" ht="14.25" customHeight="1">
      <c r="J49" s="93"/>
      <c r="K49" s="126" t="s">
        <v>56</v>
      </c>
      <c r="L49" s="127">
        <f>L38*L48</f>
        <v>79.64876500000001</v>
      </c>
    </row>
    <row r="50" spans="1:12" s="103" customFormat="1" ht="14.25" customHeight="1">
      <c r="A50" s="128"/>
      <c r="B50" s="128"/>
      <c r="C50" s="128"/>
      <c r="J50" s="111"/>
      <c r="K50" s="129"/>
      <c r="L50" s="130"/>
    </row>
    <row r="51" spans="1:12" s="103" customFormat="1" ht="14.25" customHeight="1">
      <c r="A51" s="128"/>
      <c r="B51" s="128"/>
      <c r="C51" s="128"/>
      <c r="J51" s="111"/>
      <c r="K51" s="129"/>
      <c r="L51" s="130"/>
    </row>
    <row r="52" spans="1:12" s="36" customFormat="1" ht="14.25" customHeight="1">
      <c r="A52" s="82" t="s">
        <v>57</v>
      </c>
      <c r="B52" s="131"/>
      <c r="C52" s="132"/>
      <c r="D52" s="132"/>
      <c r="E52" s="65" t="s">
        <v>58</v>
      </c>
      <c r="F52" s="65" t="s">
        <v>47</v>
      </c>
      <c r="G52" s="65" t="s">
        <v>59</v>
      </c>
      <c r="H52" s="133" t="s">
        <v>60</v>
      </c>
      <c r="I52" s="133"/>
      <c r="J52" s="133" t="s">
        <v>61</v>
      </c>
      <c r="K52" s="134" t="s">
        <v>62</v>
      </c>
      <c r="L52" s="135" t="s">
        <v>63</v>
      </c>
    </row>
    <row r="53" spans="1:12" s="103" customFormat="1" ht="14.25" customHeight="1">
      <c r="A53" s="136" t="s">
        <v>64</v>
      </c>
      <c r="B53" s="137"/>
      <c r="C53" s="137"/>
      <c r="D53" s="137"/>
      <c r="E53" s="138">
        <v>0.5</v>
      </c>
      <c r="F53" s="139">
        <f aca="true" t="shared" si="8" ref="F53:F54">$L$38*E53</f>
        <v>256.9315</v>
      </c>
      <c r="G53" s="139">
        <f aca="true" t="shared" si="9" ref="G53:G54">$L$49*E53</f>
        <v>39.824382500000006</v>
      </c>
      <c r="H53" s="139">
        <f aca="true" t="shared" si="10" ref="H53:H54">F53-G53</f>
        <v>217.10711750000002</v>
      </c>
      <c r="I53" s="139"/>
      <c r="J53" s="139" t="s">
        <v>65</v>
      </c>
      <c r="K53" s="139">
        <v>0</v>
      </c>
      <c r="L53" s="140">
        <f aca="true" t="shared" si="11" ref="L53:L54">H53-K53</f>
        <v>217.10711750000002</v>
      </c>
    </row>
    <row r="54" spans="1:12" s="103" customFormat="1" ht="14.25" customHeight="1">
      <c r="A54" s="141" t="s">
        <v>66</v>
      </c>
      <c r="B54" s="142"/>
      <c r="C54" s="142"/>
      <c r="D54" s="142"/>
      <c r="E54" s="143">
        <v>0.5</v>
      </c>
      <c r="F54" s="144">
        <f t="shared" si="8"/>
        <v>256.9315</v>
      </c>
      <c r="G54" s="144">
        <f t="shared" si="9"/>
        <v>39.824382500000006</v>
      </c>
      <c r="H54" s="144">
        <f t="shared" si="10"/>
        <v>217.10711750000002</v>
      </c>
      <c r="I54" s="144"/>
      <c r="J54" s="144" t="s">
        <v>65</v>
      </c>
      <c r="K54" s="144">
        <v>0</v>
      </c>
      <c r="L54" s="145">
        <f t="shared" si="11"/>
        <v>217.10711750000002</v>
      </c>
    </row>
    <row r="55" spans="1:12" s="103" customFormat="1" ht="14.25" customHeight="1">
      <c r="A55" s="1" t="s">
        <v>67</v>
      </c>
      <c r="B55" s="142"/>
      <c r="C55" s="142"/>
      <c r="D55" s="142"/>
      <c r="E55" s="143"/>
      <c r="F55" s="144"/>
      <c r="G55" s="144"/>
      <c r="H55" s="144"/>
      <c r="I55" s="144"/>
      <c r="J55" s="144"/>
      <c r="K55" s="144"/>
      <c r="L55" s="145"/>
    </row>
    <row r="60" spans="1:2" ht="12.75" customHeight="1">
      <c r="A60" s="146" t="s">
        <v>68</v>
      </c>
      <c r="B60" s="147"/>
    </row>
    <row r="65535" ht="12.75" customHeight="1"/>
    <row r="65536" ht="12.75" customHeight="1"/>
  </sheetData>
  <sheetProtection selectLockedCells="1" selectUnlockedCells="1"/>
  <mergeCells count="11">
    <mergeCell ref="A1:C1"/>
    <mergeCell ref="E1:I1"/>
    <mergeCell ref="J1:L1"/>
    <mergeCell ref="A2:C2"/>
    <mergeCell ref="E2:I2"/>
    <mergeCell ref="J2:L2"/>
    <mergeCell ref="A3:C3"/>
    <mergeCell ref="E3:I3"/>
    <mergeCell ref="J3:L3"/>
    <mergeCell ref="A12:C12"/>
    <mergeCell ref="G41:L41"/>
  </mergeCells>
  <printOptions/>
  <pageMargins left="0.5111111111111111" right="0.3472222222222222" top="0.9840277777777777" bottom="0.9840277777777777" header="0.5118055555555555" footer="0.5118055555555555"/>
  <pageSetup horizontalDpi="300" verticalDpi="300" orientation="portrait" paperSize="9" scale="5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zoomScaleSheetLayoutView="85" workbookViewId="0" topLeftCell="A1">
      <selection activeCell="H7" sqref="H7"/>
    </sheetView>
  </sheetViews>
  <sheetFormatPr defaultColWidth="11.00390625" defaultRowHeight="12.75" customHeight="1"/>
  <cols>
    <col min="1" max="1" width="13.875" style="1" customWidth="1"/>
    <col min="2" max="2" width="6.125" style="1" customWidth="1"/>
    <col min="3" max="3" width="9.375" style="1" customWidth="1"/>
    <col min="4" max="4" width="9.375" style="2" customWidth="1"/>
    <col min="5" max="5" width="12.875" style="2" customWidth="1"/>
    <col min="6" max="6" width="11.875" style="2" customWidth="1"/>
    <col min="7" max="7" width="13.625" style="2" customWidth="1"/>
    <col min="8" max="8" width="16.25390625" style="2" customWidth="1"/>
    <col min="9" max="9" width="18.75390625" style="2" customWidth="1"/>
    <col min="10" max="10" width="14.00390625" style="2" customWidth="1"/>
    <col min="11" max="11" width="11.625" style="2" customWidth="1"/>
    <col min="12" max="12" width="12.625" style="2" customWidth="1"/>
    <col min="13" max="255" width="10.75390625" style="2" customWidth="1"/>
  </cols>
  <sheetData>
    <row r="1" spans="1:12" ht="20.25" customHeight="1">
      <c r="A1" s="3" t="s">
        <v>0</v>
      </c>
      <c r="B1" s="3"/>
      <c r="C1" s="3"/>
      <c r="D1"/>
      <c r="E1" s="4" t="s">
        <v>1</v>
      </c>
      <c r="F1" s="4"/>
      <c r="G1" s="4"/>
      <c r="H1" s="4"/>
      <c r="I1" s="4"/>
      <c r="J1" s="5" t="s">
        <v>2</v>
      </c>
      <c r="K1" s="5"/>
      <c r="L1" s="5"/>
    </row>
    <row r="2" spans="1:12" ht="20.25" customHeight="1">
      <c r="A2" s="3" t="s">
        <v>3</v>
      </c>
      <c r="B2" s="3"/>
      <c r="C2" s="3"/>
      <c r="D2"/>
      <c r="E2" s="6" t="s">
        <v>4</v>
      </c>
      <c r="F2" s="6"/>
      <c r="G2" s="6"/>
      <c r="H2" s="6"/>
      <c r="I2" s="6"/>
      <c r="J2" s="5" t="s">
        <v>5</v>
      </c>
      <c r="K2" s="5"/>
      <c r="L2" s="5"/>
    </row>
    <row r="3" spans="1:12" ht="20.25" customHeight="1">
      <c r="A3" s="148"/>
      <c r="B3" s="148"/>
      <c r="C3" s="148"/>
      <c r="D3"/>
      <c r="E3" s="6" t="s">
        <v>69</v>
      </c>
      <c r="F3" s="6"/>
      <c r="G3" s="6"/>
      <c r="H3" s="6"/>
      <c r="I3" s="6"/>
      <c r="J3" s="6"/>
      <c r="K3" s="149"/>
      <c r="L3" s="149"/>
    </row>
    <row r="4" spans="1:12" ht="20.25" customHeight="1">
      <c r="A4" s="150"/>
      <c r="B4" s="151"/>
      <c r="C4" s="152"/>
      <c r="D4" s="11"/>
      <c r="E4" s="1"/>
      <c r="F4" s="12"/>
      <c r="G4" s="12"/>
      <c r="H4" s="12"/>
      <c r="I4" s="12"/>
      <c r="J4" s="12"/>
      <c r="K4" s="153"/>
      <c r="L4" s="13"/>
    </row>
    <row r="5" spans="1:12" ht="20.25" customHeight="1">
      <c r="A5" s="9"/>
      <c r="B5" s="10"/>
      <c r="C5"/>
      <c r="D5" s="11"/>
      <c r="E5" s="1"/>
      <c r="F5" s="12"/>
      <c r="G5" s="12"/>
      <c r="H5" s="12"/>
      <c r="I5" s="12"/>
      <c r="J5" s="12"/>
      <c r="L5" s="13"/>
    </row>
    <row r="6" spans="1:11" s="18" customFormat="1" ht="19.5" customHeight="1">
      <c r="A6" s="14" t="s">
        <v>7</v>
      </c>
      <c r="B6" s="15"/>
      <c r="C6" s="16" t="s">
        <v>8</v>
      </c>
      <c r="D6" s="154"/>
      <c r="E6" s="17"/>
      <c r="F6"/>
      <c r="J6" s="19"/>
      <c r="K6" s="19"/>
    </row>
    <row r="7" spans="1:11" s="18" customFormat="1" ht="19.5" customHeight="1">
      <c r="A7" s="14" t="s">
        <v>9</v>
      </c>
      <c r="B7" s="15"/>
      <c r="C7" s="20" t="s">
        <v>10</v>
      </c>
      <c r="D7" s="154"/>
      <c r="E7" s="17"/>
      <c r="F7"/>
      <c r="J7" s="19"/>
      <c r="K7" s="19"/>
    </row>
    <row r="8" spans="1:11" s="9" customFormat="1" ht="16.5" customHeight="1">
      <c r="A8" s="14" t="s">
        <v>11</v>
      </c>
      <c r="B8" s="15"/>
      <c r="C8" s="20" t="s">
        <v>12</v>
      </c>
      <c r="D8" s="154"/>
      <c r="E8" s="21"/>
      <c r="F8"/>
      <c r="J8" s="22"/>
      <c r="K8" s="22"/>
    </row>
    <row r="9" spans="1:11" s="9" customFormat="1" ht="17.25" customHeight="1">
      <c r="A9" s="14" t="s">
        <v>13</v>
      </c>
      <c r="B9" s="15"/>
      <c r="C9" s="20"/>
      <c r="D9" s="154"/>
      <c r="E9" s="21"/>
      <c r="F9"/>
      <c r="J9" s="22"/>
      <c r="K9" s="22"/>
    </row>
    <row r="10" spans="1:11" s="9" customFormat="1" ht="17.25" customHeight="1">
      <c r="A10" s="155"/>
      <c r="B10" s="21"/>
      <c r="D10"/>
      <c r="E10" s="21"/>
      <c r="F10"/>
      <c r="J10" s="22"/>
      <c r="K10" s="22"/>
    </row>
    <row r="11" spans="2:11" s="9" customFormat="1" ht="16.5" customHeight="1">
      <c r="B11" s="21"/>
      <c r="C11" s="21"/>
      <c r="D11" s="21"/>
      <c r="G11" s="22"/>
      <c r="H11" s="22"/>
      <c r="I11" s="22"/>
      <c r="J11" s="22"/>
      <c r="K11" s="22"/>
    </row>
    <row r="12" spans="1:12" s="9" customFormat="1" ht="16.5" customHeight="1">
      <c r="A12" s="23" t="s">
        <v>14</v>
      </c>
      <c r="B12" s="23"/>
      <c r="C12" s="23"/>
      <c r="D12" s="24"/>
      <c r="E12" s="25"/>
      <c r="F12" s="25"/>
      <c r="G12" s="26"/>
      <c r="H12" s="26"/>
      <c r="I12" s="26"/>
      <c r="J12" s="26"/>
      <c r="K12" s="26"/>
      <c r="L12" s="27"/>
    </row>
    <row r="13" spans="1:12" s="36" customFormat="1" ht="14.25" customHeight="1">
      <c r="A13" s="28" t="s">
        <v>11</v>
      </c>
      <c r="B13" s="29" t="s">
        <v>15</v>
      </c>
      <c r="C13" s="30" t="s">
        <v>16</v>
      </c>
      <c r="D13" s="31" t="s">
        <v>17</v>
      </c>
      <c r="E13" s="31" t="s">
        <v>70</v>
      </c>
      <c r="F13" s="31" t="s">
        <v>19</v>
      </c>
      <c r="G13" s="32" t="s">
        <v>20</v>
      </c>
      <c r="H13" s="32" t="s">
        <v>21</v>
      </c>
      <c r="I13" s="32" t="s">
        <v>22</v>
      </c>
      <c r="J13" s="33" t="s">
        <v>23</v>
      </c>
      <c r="K13" s="34" t="s">
        <v>24</v>
      </c>
      <c r="L13" s="35" t="s">
        <v>25</v>
      </c>
    </row>
    <row r="14" spans="1:12" ht="14.25" customHeight="1">
      <c r="A14" s="37" t="s">
        <v>26</v>
      </c>
      <c r="B14" s="38" t="s">
        <v>27</v>
      </c>
      <c r="C14" s="39">
        <v>1000</v>
      </c>
      <c r="D14" s="40">
        <v>10</v>
      </c>
      <c r="E14" s="41">
        <f aca="true" t="shared" si="0" ref="E14:E20">C14*D14</f>
        <v>10000</v>
      </c>
      <c r="F14" s="50">
        <f aca="true" t="shared" si="1" ref="F14:F20">E14*0.88*0.9</f>
        <v>7920</v>
      </c>
      <c r="G14" s="42">
        <v>0.1</v>
      </c>
      <c r="H14" s="42">
        <v>0</v>
      </c>
      <c r="I14" s="156">
        <f aca="true" t="shared" si="2" ref="I14:I20">F14*G14*H14</f>
        <v>0</v>
      </c>
      <c r="J14" s="156">
        <f aca="true" t="shared" si="3" ref="J14:J20">F14*G14*(1-H14)</f>
        <v>792</v>
      </c>
      <c r="K14" s="44">
        <f aca="true" t="shared" si="4" ref="K14:K20">IF(J14&gt;=0,J14*0.25,0)</f>
        <v>198</v>
      </c>
      <c r="L14" s="45">
        <f aca="true" t="shared" si="5" ref="L14:L20">J14-K14</f>
        <v>594</v>
      </c>
    </row>
    <row r="15" spans="1:12" ht="14.25" customHeight="1">
      <c r="A15" s="46" t="s">
        <v>26</v>
      </c>
      <c r="B15" s="47" t="s">
        <v>27</v>
      </c>
      <c r="C15" s="48">
        <v>500</v>
      </c>
      <c r="D15" s="49">
        <v>10</v>
      </c>
      <c r="E15" s="50">
        <f t="shared" si="0"/>
        <v>5000</v>
      </c>
      <c r="F15" s="50">
        <f t="shared" si="1"/>
        <v>3960</v>
      </c>
      <c r="G15" s="51">
        <v>0.13</v>
      </c>
      <c r="H15" s="51">
        <v>0</v>
      </c>
      <c r="I15" s="156">
        <f t="shared" si="2"/>
        <v>0</v>
      </c>
      <c r="J15" s="43">
        <f t="shared" si="3"/>
        <v>514.8000000000001</v>
      </c>
      <c r="K15" s="44">
        <f t="shared" si="4"/>
        <v>128.70000000000002</v>
      </c>
      <c r="L15" s="52">
        <f t="shared" si="5"/>
        <v>386.1</v>
      </c>
    </row>
    <row r="16" spans="1:12" ht="14.25" customHeight="1">
      <c r="A16" s="46" t="s">
        <v>28</v>
      </c>
      <c r="B16" s="47" t="s">
        <v>27</v>
      </c>
      <c r="C16" s="48">
        <v>100</v>
      </c>
      <c r="D16" s="49">
        <v>12</v>
      </c>
      <c r="E16" s="50">
        <f t="shared" si="0"/>
        <v>1200</v>
      </c>
      <c r="F16" s="50">
        <f t="shared" si="1"/>
        <v>950.4</v>
      </c>
      <c r="G16" s="51">
        <v>0.13</v>
      </c>
      <c r="H16" s="51">
        <v>0.1</v>
      </c>
      <c r="I16" s="156">
        <f t="shared" si="2"/>
        <v>12.355200000000002</v>
      </c>
      <c r="J16" s="43">
        <f t="shared" si="3"/>
        <v>111.19680000000001</v>
      </c>
      <c r="K16" s="44">
        <f t="shared" si="4"/>
        <v>27.799200000000003</v>
      </c>
      <c r="L16" s="52">
        <f t="shared" si="5"/>
        <v>83.39760000000001</v>
      </c>
    </row>
    <row r="17" spans="1:12" ht="14.25" customHeight="1">
      <c r="A17" s="46" t="s">
        <v>26</v>
      </c>
      <c r="B17" s="47" t="s">
        <v>29</v>
      </c>
      <c r="C17" s="48"/>
      <c r="D17" s="49">
        <v>10</v>
      </c>
      <c r="E17" s="50">
        <f t="shared" si="0"/>
        <v>0</v>
      </c>
      <c r="F17" s="50">
        <f t="shared" si="1"/>
        <v>0</v>
      </c>
      <c r="G17" s="51">
        <v>0.1</v>
      </c>
      <c r="H17" s="51">
        <v>0.15</v>
      </c>
      <c r="I17" s="156">
        <f t="shared" si="2"/>
        <v>0</v>
      </c>
      <c r="J17" s="43">
        <f t="shared" si="3"/>
        <v>0</v>
      </c>
      <c r="K17" s="44">
        <f t="shared" si="4"/>
        <v>0</v>
      </c>
      <c r="L17" s="52">
        <f t="shared" si="5"/>
        <v>0</v>
      </c>
    </row>
    <row r="18" spans="1:12" ht="14.25" customHeight="1">
      <c r="A18" s="46" t="s">
        <v>26</v>
      </c>
      <c r="B18" s="47" t="s">
        <v>30</v>
      </c>
      <c r="C18" s="48"/>
      <c r="D18" s="49">
        <v>10</v>
      </c>
      <c r="E18" s="50">
        <f t="shared" si="0"/>
        <v>0</v>
      </c>
      <c r="F18" s="50">
        <f t="shared" si="1"/>
        <v>0</v>
      </c>
      <c r="G18" s="51">
        <v>0.1</v>
      </c>
      <c r="H18" s="51">
        <v>0.15</v>
      </c>
      <c r="I18" s="156">
        <f t="shared" si="2"/>
        <v>0</v>
      </c>
      <c r="J18" s="43">
        <f t="shared" si="3"/>
        <v>0</v>
      </c>
      <c r="K18" s="44">
        <f t="shared" si="4"/>
        <v>0</v>
      </c>
      <c r="L18" s="52">
        <f t="shared" si="5"/>
        <v>0</v>
      </c>
    </row>
    <row r="19" spans="1:12" ht="14.25" customHeight="1">
      <c r="A19" s="46" t="s">
        <v>26</v>
      </c>
      <c r="B19" s="47" t="s">
        <v>31</v>
      </c>
      <c r="C19" s="48"/>
      <c r="D19" s="49">
        <v>10</v>
      </c>
      <c r="E19" s="50">
        <f t="shared" si="0"/>
        <v>0</v>
      </c>
      <c r="F19" s="50">
        <f t="shared" si="1"/>
        <v>0</v>
      </c>
      <c r="G19" s="51">
        <v>0.1</v>
      </c>
      <c r="H19" s="51">
        <v>0.15</v>
      </c>
      <c r="I19" s="156">
        <f t="shared" si="2"/>
        <v>0</v>
      </c>
      <c r="J19" s="43">
        <f t="shared" si="3"/>
        <v>0</v>
      </c>
      <c r="K19" s="44">
        <f t="shared" si="4"/>
        <v>0</v>
      </c>
      <c r="L19" s="52">
        <f t="shared" si="5"/>
        <v>0</v>
      </c>
    </row>
    <row r="20" spans="1:12" ht="14.25" customHeight="1">
      <c r="A20" s="46" t="s">
        <v>26</v>
      </c>
      <c r="B20" s="47" t="s">
        <v>32</v>
      </c>
      <c r="C20" s="48"/>
      <c r="D20" s="49">
        <v>10</v>
      </c>
      <c r="E20" s="50">
        <f t="shared" si="0"/>
        <v>0</v>
      </c>
      <c r="F20" s="50">
        <f t="shared" si="1"/>
        <v>0</v>
      </c>
      <c r="G20" s="51">
        <v>0.1</v>
      </c>
      <c r="H20" s="51">
        <v>0.33</v>
      </c>
      <c r="I20" s="156">
        <f t="shared" si="2"/>
        <v>0</v>
      </c>
      <c r="J20" s="43">
        <f t="shared" si="3"/>
        <v>0</v>
      </c>
      <c r="K20" s="44">
        <f t="shared" si="4"/>
        <v>0</v>
      </c>
      <c r="L20" s="52">
        <f t="shared" si="5"/>
        <v>0</v>
      </c>
    </row>
    <row r="21" spans="1:12" ht="15" customHeight="1">
      <c r="A21" s="53"/>
      <c r="B21" s="54"/>
      <c r="C21" s="55"/>
      <c r="D21" s="56"/>
      <c r="E21" s="57"/>
      <c r="F21" s="57"/>
      <c r="G21" s="58"/>
      <c r="H21" s="58"/>
      <c r="I21" s="58"/>
      <c r="J21" s="57"/>
      <c r="K21" s="59"/>
      <c r="L21" s="60"/>
    </row>
    <row r="22" spans="1:12" ht="15" customHeight="1">
      <c r="A22" s="61" t="s">
        <v>33</v>
      </c>
      <c r="B22" s="62"/>
      <c r="C22" s="63"/>
      <c r="D22" s="64"/>
      <c r="E22" s="65"/>
      <c r="F22" s="66"/>
      <c r="G22" s="67"/>
      <c r="H22" s="67"/>
      <c r="I22" s="67"/>
      <c r="J22" s="68"/>
      <c r="K22" s="69"/>
      <c r="L22" s="70"/>
    </row>
    <row r="23" spans="1:12" s="36" customFormat="1" ht="14.25" customHeight="1">
      <c r="A23" s="28" t="s">
        <v>11</v>
      </c>
      <c r="B23" s="29"/>
      <c r="C23" s="30" t="s">
        <v>34</v>
      </c>
      <c r="D23" s="31"/>
      <c r="E23" s="31" t="s">
        <v>35</v>
      </c>
      <c r="F23" s="31"/>
      <c r="G23" s="31" t="s">
        <v>36</v>
      </c>
      <c r="H23" s="31"/>
      <c r="I23" s="31"/>
      <c r="J23" s="30" t="s">
        <v>37</v>
      </c>
      <c r="K23" s="34"/>
      <c r="L23" s="35" t="s">
        <v>25</v>
      </c>
    </row>
    <row r="24" spans="1:12" ht="14.25" customHeight="1">
      <c r="A24" s="37" t="s">
        <v>38</v>
      </c>
      <c r="B24" s="38"/>
      <c r="C24" s="39">
        <v>150</v>
      </c>
      <c r="D24" s="40"/>
      <c r="E24" s="50">
        <v>654</v>
      </c>
      <c r="F24" s="40"/>
      <c r="G24" s="51">
        <v>0.1</v>
      </c>
      <c r="H24" s="71"/>
      <c r="I24" s="72"/>
      <c r="J24" s="50">
        <f aca="true" t="shared" si="6" ref="J24:J26">E24*G24</f>
        <v>65.4</v>
      </c>
      <c r="K24" s="73"/>
      <c r="L24" s="52">
        <f aca="true" t="shared" si="7" ref="L24:L26">J24-K24</f>
        <v>65.4</v>
      </c>
    </row>
    <row r="25" spans="1:12" ht="14.25" customHeight="1">
      <c r="A25" s="46" t="s">
        <v>39</v>
      </c>
      <c r="B25" s="47"/>
      <c r="C25" s="48">
        <v>500</v>
      </c>
      <c r="D25" s="49"/>
      <c r="E25" s="50">
        <v>300</v>
      </c>
      <c r="F25" s="49"/>
      <c r="G25" s="51">
        <v>0.1</v>
      </c>
      <c r="H25" s="72"/>
      <c r="I25" s="72"/>
      <c r="J25" s="50">
        <f t="shared" si="6"/>
        <v>30</v>
      </c>
      <c r="K25" s="74"/>
      <c r="L25" s="52">
        <f t="shared" si="7"/>
        <v>30</v>
      </c>
    </row>
    <row r="26" spans="1:12" ht="14.25" customHeight="1">
      <c r="A26" s="46" t="s">
        <v>40</v>
      </c>
      <c r="B26" s="47"/>
      <c r="C26" s="48">
        <v>500000</v>
      </c>
      <c r="D26" s="49"/>
      <c r="E26" s="50">
        <v>1700</v>
      </c>
      <c r="F26" s="49"/>
      <c r="G26" s="51">
        <v>0.1</v>
      </c>
      <c r="H26" s="72"/>
      <c r="I26" s="72"/>
      <c r="J26" s="50">
        <f t="shared" si="6"/>
        <v>170</v>
      </c>
      <c r="K26" s="74"/>
      <c r="L26" s="52">
        <f t="shared" si="7"/>
        <v>170</v>
      </c>
    </row>
    <row r="27" spans="1:12" ht="14.25" customHeight="1">
      <c r="A27" s="75"/>
      <c r="B27" s="76"/>
      <c r="C27" s="77"/>
      <c r="D27" s="78"/>
      <c r="E27" s="78"/>
      <c r="F27" s="78"/>
      <c r="G27" s="58"/>
      <c r="H27" s="58"/>
      <c r="I27" s="58"/>
      <c r="J27" s="79"/>
      <c r="K27" s="80"/>
      <c r="L27" s="81"/>
    </row>
    <row r="28" spans="1:12" s="2" customFormat="1" ht="14.25" customHeight="1">
      <c r="A28" s="82" t="s">
        <v>41</v>
      </c>
      <c r="B28" s="83"/>
      <c r="C28" s="84"/>
      <c r="D28" s="66"/>
      <c r="E28" s="66"/>
      <c r="F28" s="66"/>
      <c r="G28" s="67"/>
      <c r="H28" s="67"/>
      <c r="I28" s="67"/>
      <c r="J28" s="68"/>
      <c r="K28" s="66"/>
      <c r="L28" s="85"/>
    </row>
    <row r="29" spans="1:12" s="2" customFormat="1" ht="14.25" customHeight="1">
      <c r="A29" s="86" t="s">
        <v>42</v>
      </c>
      <c r="B29" s="29"/>
      <c r="C29" s="30" t="s">
        <v>34</v>
      </c>
      <c r="D29" s="31"/>
      <c r="E29" s="31" t="s">
        <v>35</v>
      </c>
      <c r="F29" s="31"/>
      <c r="G29" s="31" t="s">
        <v>36</v>
      </c>
      <c r="H29" s="31"/>
      <c r="I29" s="31"/>
      <c r="J29" s="30" t="s">
        <v>37</v>
      </c>
      <c r="K29" s="34"/>
      <c r="L29" s="35" t="s">
        <v>25</v>
      </c>
    </row>
    <row r="30" spans="1:12" s="2" customFormat="1" ht="14.25" customHeight="1">
      <c r="A30"/>
      <c r="B30" s="87"/>
      <c r="C30" s="88"/>
      <c r="D30" s="40"/>
      <c r="E30" s="40"/>
      <c r="F30" s="40"/>
      <c r="G30" s="42"/>
      <c r="H30" s="42"/>
      <c r="I30" s="42"/>
      <c r="J30" s="89"/>
      <c r="K30" s="73"/>
      <c r="L30" s="90"/>
    </row>
    <row r="31" spans="1:12" s="2" customFormat="1" ht="14.25" customHeight="1">
      <c r="A31" s="47"/>
      <c r="B31" s="76"/>
      <c r="C31" s="77"/>
      <c r="D31" s="78"/>
      <c r="E31" s="78"/>
      <c r="F31" s="78"/>
      <c r="G31" s="58"/>
      <c r="H31" s="58"/>
      <c r="I31" s="58"/>
      <c r="J31" s="79"/>
      <c r="K31" s="80"/>
      <c r="L31" s="81"/>
    </row>
    <row r="32" spans="1:12" s="2" customFormat="1" ht="14.25" customHeight="1">
      <c r="A32" s="82" t="s">
        <v>43</v>
      </c>
      <c r="B32" s="83"/>
      <c r="C32" s="84"/>
      <c r="D32" s="66"/>
      <c r="E32" s="66"/>
      <c r="F32" s="66"/>
      <c r="G32" s="67"/>
      <c r="H32" s="67"/>
      <c r="I32" s="67"/>
      <c r="J32" s="68"/>
      <c r="K32" s="66"/>
      <c r="L32" s="85"/>
    </row>
    <row r="33" spans="1:12" s="2" customFormat="1" ht="14.25" customHeight="1">
      <c r="A33" s="86" t="s">
        <v>44</v>
      </c>
      <c r="B33" s="29"/>
      <c r="C33" s="30"/>
      <c r="D33" s="31"/>
      <c r="E33" s="31" t="s">
        <v>35</v>
      </c>
      <c r="F33" s="31"/>
      <c r="G33" s="31" t="s">
        <v>36</v>
      </c>
      <c r="H33" s="31"/>
      <c r="I33" s="31"/>
      <c r="J33" s="30" t="s">
        <v>37</v>
      </c>
      <c r="K33" s="34"/>
      <c r="L33" s="35" t="s">
        <v>25</v>
      </c>
    </row>
    <row r="34" spans="1:12" s="2" customFormat="1" ht="14.25" customHeight="1">
      <c r="A34" s="157"/>
      <c r="B34" s="87"/>
      <c r="C34" s="88"/>
      <c r="D34" s="40"/>
      <c r="E34" s="40"/>
      <c r="F34" s="40"/>
      <c r="G34" s="42"/>
      <c r="H34" s="42"/>
      <c r="I34" s="42"/>
      <c r="J34" s="89"/>
      <c r="K34" s="73"/>
      <c r="L34" s="90"/>
    </row>
    <row r="35" spans="1:12" s="2" customFormat="1" ht="14.25" customHeight="1">
      <c r="A35" s="75"/>
      <c r="B35" s="76"/>
      <c r="C35" s="77"/>
      <c r="D35" s="78"/>
      <c r="E35" s="78"/>
      <c r="F35" s="78"/>
      <c r="G35" s="58"/>
      <c r="H35" s="58"/>
      <c r="I35" s="58"/>
      <c r="J35" s="79"/>
      <c r="K35" s="80"/>
      <c r="L35" s="81"/>
    </row>
    <row r="36" spans="1:12" s="2" customFormat="1" ht="14.25" customHeight="1">
      <c r="A36" s="92"/>
      <c r="F36" s="93"/>
      <c r="G36" s="94"/>
      <c r="H36" s="94"/>
      <c r="I36" s="94"/>
      <c r="J36" s="95" t="s">
        <v>45</v>
      </c>
      <c r="K36" s="94">
        <f>SUM(K14:K21)</f>
        <v>354.49920000000003</v>
      </c>
      <c r="L36" s="96"/>
    </row>
    <row r="37" spans="1:12" s="2" customFormat="1" ht="14.25" customHeight="1">
      <c r="A37" s="92"/>
      <c r="F37" s="111"/>
      <c r="G37" s="98"/>
      <c r="H37" s="99"/>
      <c r="I37" s="99"/>
      <c r="J37" s="99"/>
      <c r="K37" s="100" t="s">
        <v>46</v>
      </c>
      <c r="L37" s="96"/>
    </row>
    <row r="38" spans="3:12" ht="14.25" customHeight="1">
      <c r="C38" s="2"/>
      <c r="K38" s="101" t="s">
        <v>47</v>
      </c>
      <c r="L38" s="35">
        <f>SUM(L14:L37)</f>
        <v>1328.8976000000002</v>
      </c>
    </row>
    <row r="39" spans="7:256" ht="15" customHeight="1">
      <c r="G39" s="102"/>
      <c r="H39" s="102"/>
      <c r="I39" s="102"/>
      <c r="L39" s="103"/>
      <c r="IV39" s="2"/>
    </row>
    <row r="40" spans="7:256" ht="15" customHeight="1">
      <c r="G40" s="102"/>
      <c r="H40" s="102"/>
      <c r="I40" s="102"/>
      <c r="L40" s="103"/>
      <c r="IV40" s="2"/>
    </row>
    <row r="41" spans="1:12" s="36" customFormat="1" ht="14.25" customHeight="1">
      <c r="A41" s="104"/>
      <c r="B41" s="105"/>
      <c r="C41" s="105"/>
      <c r="D41" s="106"/>
      <c r="E41" s="106"/>
      <c r="F41" s="107"/>
      <c r="G41" s="108" t="s">
        <v>48</v>
      </c>
      <c r="H41" s="108"/>
      <c r="I41" s="108"/>
      <c r="J41" s="108"/>
      <c r="K41" s="108"/>
      <c r="L41" s="108"/>
    </row>
    <row r="42" spans="1:12" s="2" customFormat="1" ht="15" customHeight="1">
      <c r="A42" s="109"/>
      <c r="B42" s="109"/>
      <c r="C42" s="47"/>
      <c r="D42" s="110"/>
      <c r="E42" s="111"/>
      <c r="F42" s="110"/>
      <c r="G42" s="112"/>
      <c r="H42" s="40"/>
      <c r="I42" s="40"/>
      <c r="J42" s="113"/>
      <c r="K42" s="114" t="s">
        <v>49</v>
      </c>
      <c r="L42" s="115">
        <v>0.005</v>
      </c>
    </row>
    <row r="43" spans="1:12" s="2" customFormat="1" ht="15" customHeight="1">
      <c r="A43" s="109"/>
      <c r="B43" s="109"/>
      <c r="C43" s="47"/>
      <c r="D43" s="110"/>
      <c r="E43" s="111"/>
      <c r="F43" s="110"/>
      <c r="G43" s="116"/>
      <c r="H43" s="49"/>
      <c r="I43" s="49"/>
      <c r="J43" s="117"/>
      <c r="K43" s="118" t="s">
        <v>50</v>
      </c>
      <c r="L43" s="119">
        <v>0.031</v>
      </c>
    </row>
    <row r="44" spans="1:12" s="2" customFormat="1" ht="15" customHeight="1">
      <c r="A44" s="109"/>
      <c r="B44" s="109"/>
      <c r="C44" s="47"/>
      <c r="D44" s="110"/>
      <c r="E44" s="111"/>
      <c r="F44" s="110"/>
      <c r="G44" s="116"/>
      <c r="H44" s="49"/>
      <c r="I44" s="49"/>
      <c r="J44" s="117"/>
      <c r="K44" s="120" t="s">
        <v>51</v>
      </c>
      <c r="L44" s="119">
        <v>0.051000000000000004</v>
      </c>
    </row>
    <row r="45" spans="1:12" s="2" customFormat="1" ht="15" customHeight="1">
      <c r="A45" s="109"/>
      <c r="B45" s="109"/>
      <c r="C45" s="47"/>
      <c r="D45" s="121"/>
      <c r="E45" s="49"/>
      <c r="F45" s="49"/>
      <c r="G45" s="116"/>
      <c r="H45" s="49"/>
      <c r="I45" s="49"/>
      <c r="J45" s="117"/>
      <c r="K45" s="120" t="s">
        <v>52</v>
      </c>
      <c r="L45" s="119">
        <v>0.045</v>
      </c>
    </row>
    <row r="46" spans="7:256" ht="14.25" customHeight="1">
      <c r="G46" s="116"/>
      <c r="K46" s="120" t="s">
        <v>53</v>
      </c>
      <c r="L46" s="122">
        <v>0.003</v>
      </c>
      <c r="IV46" s="2"/>
    </row>
    <row r="47" spans="7:256" ht="14.25" customHeight="1">
      <c r="G47" s="116"/>
      <c r="K47" s="120" t="s">
        <v>54</v>
      </c>
      <c r="L47" s="122">
        <v>0.02</v>
      </c>
      <c r="IV47" s="2"/>
    </row>
    <row r="48" spans="3:256" ht="14.25" customHeight="1">
      <c r="C48"/>
      <c r="G48" s="123"/>
      <c r="H48" s="78"/>
      <c r="I48" s="78"/>
      <c r="J48" s="78"/>
      <c r="K48" s="124" t="s">
        <v>55</v>
      </c>
      <c r="L48" s="125">
        <f>SUM(L42:L47)</f>
        <v>0.155</v>
      </c>
      <c r="IV48" s="2"/>
    </row>
    <row r="49" spans="10:256" ht="14.25" customHeight="1">
      <c r="J49" s="93"/>
      <c r="K49" s="126" t="s">
        <v>56</v>
      </c>
      <c r="L49" s="127">
        <f>L38*L48</f>
        <v>205.97912800000003</v>
      </c>
      <c r="IV49" s="2"/>
    </row>
    <row r="50" ht="14.25" customHeight="1">
      <c r="IV50" s="2"/>
    </row>
    <row r="51" spans="1:12" s="103" customFormat="1" ht="14.25" customHeight="1">
      <c r="A51" s="128"/>
      <c r="B51" s="128"/>
      <c r="C51" s="128"/>
      <c r="J51" s="111"/>
      <c r="K51" s="129"/>
      <c r="L51" s="130"/>
    </row>
    <row r="52" spans="1:12" s="36" customFormat="1" ht="14.25" customHeight="1">
      <c r="A52" s="82" t="s">
        <v>57</v>
      </c>
      <c r="B52" s="131"/>
      <c r="C52" s="132"/>
      <c r="D52" s="132"/>
      <c r="E52" s="65" t="s">
        <v>58</v>
      </c>
      <c r="F52" s="65" t="s">
        <v>47</v>
      </c>
      <c r="G52" s="65" t="s">
        <v>59</v>
      </c>
      <c r="H52" s="133" t="s">
        <v>60</v>
      </c>
      <c r="I52" s="133"/>
      <c r="J52" s="133" t="s">
        <v>61</v>
      </c>
      <c r="K52" s="134" t="s">
        <v>62</v>
      </c>
      <c r="L52" s="135" t="s">
        <v>63</v>
      </c>
    </row>
    <row r="53" spans="1:12" s="103" customFormat="1" ht="14.25" customHeight="1">
      <c r="A53" s="136" t="s">
        <v>64</v>
      </c>
      <c r="B53" s="137"/>
      <c r="C53" s="137"/>
      <c r="D53" s="137"/>
      <c r="E53" s="138">
        <v>0.5</v>
      </c>
      <c r="F53" s="139">
        <f aca="true" t="shared" si="8" ref="F53:F54">$L$38*E53</f>
        <v>664.4488000000001</v>
      </c>
      <c r="G53" s="139">
        <f aca="true" t="shared" si="9" ref="G53:G54">$L$49*E53</f>
        <v>102.98956400000002</v>
      </c>
      <c r="H53" s="139">
        <f aca="true" t="shared" si="10" ref="H53:H54">F53-G53</f>
        <v>561.4592360000001</v>
      </c>
      <c r="I53" s="139"/>
      <c r="J53" s="139" t="s">
        <v>71</v>
      </c>
      <c r="K53" s="139">
        <v>100</v>
      </c>
      <c r="L53" s="140">
        <f aca="true" t="shared" si="11" ref="L53:L54">H53-K53</f>
        <v>461.45923600000015</v>
      </c>
    </row>
    <row r="54" spans="1:12" s="103" customFormat="1" ht="14.25" customHeight="1">
      <c r="A54" s="141" t="s">
        <v>66</v>
      </c>
      <c r="B54" s="142"/>
      <c r="C54" s="142"/>
      <c r="D54" s="142"/>
      <c r="E54" s="143">
        <v>0.5</v>
      </c>
      <c r="F54" s="144">
        <f t="shared" si="8"/>
        <v>664.4488000000001</v>
      </c>
      <c r="G54" s="144">
        <f t="shared" si="9"/>
        <v>102.98956400000002</v>
      </c>
      <c r="H54" s="144">
        <f t="shared" si="10"/>
        <v>561.4592360000001</v>
      </c>
      <c r="I54" s="144"/>
      <c r="J54" s="144" t="s">
        <v>71</v>
      </c>
      <c r="K54" s="144">
        <v>100</v>
      </c>
      <c r="L54" s="145">
        <f t="shared" si="11"/>
        <v>461.45923600000015</v>
      </c>
    </row>
    <row r="55" spans="1:12" s="103" customFormat="1" ht="14.25" customHeight="1">
      <c r="A55" s="158" t="s">
        <v>67</v>
      </c>
      <c r="B55" s="158"/>
      <c r="C55" s="158"/>
      <c r="D55" s="158"/>
      <c r="E55" s="158"/>
      <c r="F55" s="158"/>
      <c r="G55" s="158"/>
      <c r="H55" s="158"/>
      <c r="I55" s="159"/>
      <c r="J55" s="144" t="s">
        <v>72</v>
      </c>
      <c r="K55" s="144" t="s">
        <v>72</v>
      </c>
      <c r="L55" s="145" t="s">
        <v>72</v>
      </c>
    </row>
    <row r="59" ht="12.75" customHeight="1">
      <c r="IV59" s="2"/>
    </row>
    <row r="60" ht="12.75" customHeight="1">
      <c r="IV60" s="2"/>
    </row>
    <row r="61" spans="1:256" ht="12.75" customHeight="1">
      <c r="A61" s="146" t="s">
        <v>68</v>
      </c>
      <c r="B61" s="147"/>
      <c r="IV61" s="2"/>
    </row>
    <row r="65535" ht="12.75" customHeight="1"/>
    <row r="65536" ht="12.75" customHeight="1"/>
  </sheetData>
  <sheetProtection selectLockedCells="1" selectUnlockedCells="1"/>
  <mergeCells count="12">
    <mergeCell ref="A1:C1"/>
    <mergeCell ref="E1:I1"/>
    <mergeCell ref="J1:L1"/>
    <mergeCell ref="A2:C2"/>
    <mergeCell ref="E2:I2"/>
    <mergeCell ref="J2:L2"/>
    <mergeCell ref="A3:C3"/>
    <mergeCell ref="E3:I3"/>
    <mergeCell ref="K3:L3"/>
    <mergeCell ref="A12:C12"/>
    <mergeCell ref="G41:L41"/>
    <mergeCell ref="A55:H55"/>
  </mergeCells>
  <printOptions/>
  <pageMargins left="0.5097222222222222" right="0.23541666666666666" top="0.9840277777777777" bottom="0.9840277777777777" header="0.5118055555555555" footer="0.5118055555555555"/>
  <pageSetup horizontalDpi="300" verticalDpi="300" orientation="portrait" paperSize="9" scale="5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="75" zoomScaleNormal="75" zoomScaleSheetLayoutView="85" workbookViewId="0" topLeftCell="A28">
      <selection activeCell="D49" sqref="D49"/>
    </sheetView>
  </sheetViews>
  <sheetFormatPr defaultColWidth="10.00390625" defaultRowHeight="14.25" customHeight="1"/>
  <cols>
    <col min="1" max="16384" width="9.625" style="12" customWidth="1"/>
  </cols>
  <sheetData>
    <row r="1" spans="1:7" s="161" customFormat="1" ht="33" customHeight="1">
      <c r="A1" s="160" t="s">
        <v>73</v>
      </c>
      <c r="B1" s="160"/>
      <c r="C1" s="160"/>
      <c r="D1" s="160"/>
      <c r="E1" s="160"/>
      <c r="F1" s="160"/>
      <c r="G1" s="160"/>
    </row>
    <row r="2" s="163" customFormat="1" ht="15" customHeight="1">
      <c r="A2" s="162" t="s">
        <v>74</v>
      </c>
    </row>
    <row r="4" spans="1:11" s="167" customFormat="1" ht="17.25" customHeight="1">
      <c r="A4" s="164" t="s">
        <v>75</v>
      </c>
      <c r="B4" s="165"/>
      <c r="C4" s="165"/>
      <c r="D4" s="165"/>
      <c r="E4" s="166"/>
      <c r="F4" s="166"/>
      <c r="G4" s="166"/>
      <c r="H4" s="166"/>
      <c r="I4" s="166"/>
      <c r="J4" s="166"/>
      <c r="K4" s="166"/>
    </row>
    <row r="6" spans="1:5" ht="15" customHeight="1">
      <c r="A6" s="168" t="s">
        <v>76</v>
      </c>
      <c r="D6" s="162" t="s">
        <v>77</v>
      </c>
      <c r="E6"/>
    </row>
    <row r="7" spans="1:5" ht="14.25" customHeight="1">
      <c r="A7" s="7" t="s">
        <v>78</v>
      </c>
      <c r="B7" s="7"/>
      <c r="C7"/>
      <c r="D7" s="169">
        <v>0.1</v>
      </c>
      <c r="E7"/>
    </row>
    <row r="8" spans="1:5" ht="14.25" customHeight="1">
      <c r="A8" s="7" t="s">
        <v>79</v>
      </c>
      <c r="B8" s="7"/>
      <c r="C8"/>
      <c r="D8" s="169">
        <v>0.13</v>
      </c>
      <c r="E8"/>
    </row>
    <row r="9" spans="1:5" ht="14.25" customHeight="1">
      <c r="A9" s="7" t="s">
        <v>80</v>
      </c>
      <c r="B9" s="7"/>
      <c r="C9"/>
      <c r="D9" s="169" t="s">
        <v>81</v>
      </c>
      <c r="E9"/>
    </row>
    <row r="10" spans="1:5" ht="14.25" customHeight="1">
      <c r="A10" s="7" t="s">
        <v>82</v>
      </c>
      <c r="B10" s="7"/>
      <c r="C10"/>
      <c r="D10" s="169" t="s">
        <v>81</v>
      </c>
      <c r="E10"/>
    </row>
    <row r="11" spans="1:5" ht="14.25" customHeight="1">
      <c r="A11" s="2"/>
      <c r="B11" s="2"/>
      <c r="C11"/>
      <c r="D11" s="170"/>
      <c r="E11"/>
    </row>
    <row r="12" spans="1:5" ht="14.25" customHeight="1">
      <c r="A12" s="36" t="s">
        <v>83</v>
      </c>
      <c r="B12" s="2"/>
      <c r="C12"/>
      <c r="D12" s="171"/>
      <c r="E12"/>
    </row>
    <row r="13" spans="1:5" ht="14.25" customHeight="1">
      <c r="A13" s="7" t="s">
        <v>84</v>
      </c>
      <c r="B13" s="7"/>
      <c r="C13"/>
      <c r="D13" s="169">
        <v>0.1</v>
      </c>
      <c r="E13"/>
    </row>
    <row r="14" spans="1:5" ht="14.25" customHeight="1">
      <c r="A14" s="7" t="s">
        <v>85</v>
      </c>
      <c r="B14" s="7"/>
      <c r="C14"/>
      <c r="D14" s="169" t="s">
        <v>81</v>
      </c>
      <c r="E14"/>
    </row>
    <row r="15" spans="3:5" ht="14.25" customHeight="1">
      <c r="C15"/>
      <c r="E15"/>
    </row>
    <row r="16" spans="1:5" ht="14.25" customHeight="1">
      <c r="A16" s="36" t="s">
        <v>86</v>
      </c>
      <c r="B16" s="2"/>
      <c r="C16"/>
      <c r="D16" s="170" t="s">
        <v>81</v>
      </c>
      <c r="E16"/>
    </row>
    <row r="18" spans="1:11" s="167" customFormat="1" ht="17.25" customHeight="1">
      <c r="A18" s="164" t="s">
        <v>87</v>
      </c>
      <c r="B18" s="165"/>
      <c r="C18" s="165"/>
      <c r="D18" s="165"/>
      <c r="E18" s="166"/>
      <c r="F18" s="166"/>
      <c r="G18" s="166"/>
      <c r="H18" s="166"/>
      <c r="I18" s="166"/>
      <c r="J18" s="166"/>
      <c r="K18" s="166"/>
    </row>
    <row r="20" spans="1:5" ht="14.25" customHeight="1">
      <c r="A20" s="168" t="s">
        <v>88</v>
      </c>
      <c r="C20"/>
      <c r="D20" s="120" t="s">
        <v>81</v>
      </c>
      <c r="E20"/>
    </row>
    <row r="22" spans="1:11" s="167" customFormat="1" ht="17.25" customHeight="1">
      <c r="A22" s="164" t="s">
        <v>89</v>
      </c>
      <c r="B22" s="165"/>
      <c r="C22" s="165"/>
      <c r="D22" s="165"/>
      <c r="E22" s="166"/>
      <c r="F22" s="166"/>
      <c r="G22" s="166"/>
      <c r="H22" s="166"/>
      <c r="I22" s="166"/>
      <c r="J22" s="166"/>
      <c r="K22" s="166"/>
    </row>
    <row r="23" ht="14.25" customHeight="1">
      <c r="A23" s="168"/>
    </row>
    <row r="24" spans="1:11" ht="24" customHeight="1">
      <c r="A24" s="172" t="s">
        <v>90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1" ht="23.25" customHeight="1">
      <c r="A25" s="172" t="s">
        <v>91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</row>
    <row r="26" ht="16.5" customHeight="1">
      <c r="A26" s="168" t="s">
        <v>92</v>
      </c>
    </row>
    <row r="27" ht="14.25" customHeight="1">
      <c r="A27" s="168"/>
    </row>
    <row r="28" spans="1:11" s="167" customFormat="1" ht="17.25" customHeight="1">
      <c r="A28" s="164" t="s">
        <v>93</v>
      </c>
      <c r="B28" s="165"/>
      <c r="C28" s="165"/>
      <c r="D28" s="165"/>
      <c r="E28" s="166"/>
      <c r="F28" s="166"/>
      <c r="G28" s="166"/>
      <c r="H28" s="166"/>
      <c r="I28" s="166"/>
      <c r="J28" s="166"/>
      <c r="K28" s="166"/>
    </row>
    <row r="29" ht="14.25" customHeight="1">
      <c r="A29" s="162" t="s">
        <v>77</v>
      </c>
    </row>
    <row r="30" ht="14.25" customHeight="1">
      <c r="A30" s="12" t="s">
        <v>94</v>
      </c>
    </row>
    <row r="31" ht="14.25" customHeight="1">
      <c r="A31" s="12" t="s">
        <v>95</v>
      </c>
    </row>
    <row r="32" spans="1:7" ht="14.25" customHeight="1">
      <c r="A32" s="172" t="s">
        <v>96</v>
      </c>
      <c r="B32" s="172"/>
      <c r="C32" s="172"/>
      <c r="D32" s="172"/>
      <c r="E32" s="172"/>
      <c r="F32" s="172"/>
      <c r="G32" s="172"/>
    </row>
    <row r="33" ht="14.25" customHeight="1">
      <c r="A33" s="173"/>
    </row>
    <row r="34" spans="1:11" s="167" customFormat="1" ht="17.25" customHeight="1">
      <c r="A34" s="164" t="s">
        <v>97</v>
      </c>
      <c r="B34" s="165"/>
      <c r="C34" s="165"/>
      <c r="D34" s="165"/>
      <c r="E34" s="166"/>
      <c r="F34" s="166"/>
      <c r="G34" s="166"/>
      <c r="H34" s="166"/>
      <c r="I34" s="166"/>
      <c r="J34" s="166"/>
      <c r="K34" s="166"/>
    </row>
    <row r="36" ht="14.25" customHeight="1">
      <c r="A36" s="12" t="s">
        <v>98</v>
      </c>
    </row>
    <row r="38" spans="1:11" s="167" customFormat="1" ht="17.25" customHeight="1">
      <c r="A38" s="164" t="s">
        <v>99</v>
      </c>
      <c r="B38" s="165"/>
      <c r="C38" s="165"/>
      <c r="D38" s="165"/>
      <c r="E38" s="166"/>
      <c r="F38" s="166"/>
      <c r="G38" s="166"/>
      <c r="H38" s="166"/>
      <c r="I38" s="166"/>
      <c r="J38" s="166"/>
      <c r="K38" s="166"/>
    </row>
    <row r="40" spans="1:11" ht="36" customHeight="1">
      <c r="A40" s="172" t="s">
        <v>100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</row>
    <row r="42" spans="1:11" s="167" customFormat="1" ht="17.25" customHeight="1">
      <c r="A42" s="164" t="s">
        <v>101</v>
      </c>
      <c r="B42" s="165"/>
      <c r="C42" s="165"/>
      <c r="D42" s="165"/>
      <c r="E42" s="166"/>
      <c r="F42" s="166"/>
      <c r="G42" s="166"/>
      <c r="H42" s="166"/>
      <c r="I42" s="166"/>
      <c r="J42" s="166"/>
      <c r="K42" s="166"/>
    </row>
    <row r="43" ht="14.25" customHeight="1">
      <c r="A43" s="162" t="s">
        <v>102</v>
      </c>
    </row>
    <row r="44" spans="1:11" ht="24" customHeight="1">
      <c r="A44" s="174" t="s">
        <v>103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14.25" customHeight="1">
      <c r="A45" s="174" t="s">
        <v>104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7" spans="1:3" s="2" customFormat="1" ht="12.75" customHeight="1">
      <c r="A47" s="1"/>
      <c r="B47" s="1"/>
      <c r="C47" s="1"/>
    </row>
    <row r="48" spans="1:3" s="2" customFormat="1" ht="12.75" customHeight="1">
      <c r="A48" s="1"/>
      <c r="B48" s="1"/>
      <c r="C48" s="1"/>
    </row>
    <row r="49" spans="1:3" s="2" customFormat="1" ht="12.75" customHeight="1">
      <c r="A49" s="175" t="s">
        <v>105</v>
      </c>
      <c r="B49" s="147"/>
      <c r="C49" s="1"/>
    </row>
    <row r="65536" ht="12.75" customHeight="1"/>
  </sheetData>
  <sheetProtection selectLockedCells="1" selectUnlockedCells="1"/>
  <mergeCells count="13">
    <mergeCell ref="A1:G1"/>
    <mergeCell ref="A7:B7"/>
    <mergeCell ref="A8:B8"/>
    <mergeCell ref="A9:B9"/>
    <mergeCell ref="A10:B10"/>
    <mergeCell ref="A13:B13"/>
    <mergeCell ref="A14:B14"/>
    <mergeCell ref="A24:K24"/>
    <mergeCell ref="A25:K25"/>
    <mergeCell ref="A32:G32"/>
    <mergeCell ref="A40:K40"/>
    <mergeCell ref="A44:K44"/>
    <mergeCell ref="A45:K45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Roman,Normal"&amp;12&amp;A</oddHeader>
    <oddFooter>&amp;C&amp;"Times New Roman,Normal"&amp;12Page &amp;P</oddFoot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zoomScaleSheetLayoutView="85" workbookViewId="0" topLeftCell="A27">
      <selection activeCell="O6" sqref="O6"/>
    </sheetView>
  </sheetViews>
  <sheetFormatPr defaultColWidth="10.00390625" defaultRowHeight="14.25" customHeight="1"/>
  <cols>
    <col min="1" max="1" width="3.75390625" style="12" customWidth="1"/>
    <col min="2" max="11" width="9.625" style="12" customWidth="1"/>
    <col min="12" max="12" width="19.25390625" style="12" customWidth="1"/>
    <col min="13" max="13" width="20.875" style="12" customWidth="1"/>
    <col min="14" max="16384" width="9.625" style="12" customWidth="1"/>
  </cols>
  <sheetData>
    <row r="1" s="161" customFormat="1" ht="19.5" customHeight="1">
      <c r="A1" s="161" t="s">
        <v>106</v>
      </c>
    </row>
    <row r="3" spans="1:3" ht="14.25" customHeight="1">
      <c r="A3"/>
      <c r="B3" s="168" t="s">
        <v>17</v>
      </c>
      <c r="C3" s="12" t="s">
        <v>107</v>
      </c>
    </row>
    <row r="4" spans="1:3" ht="14.25" customHeight="1">
      <c r="A4"/>
      <c r="B4" s="168" t="s">
        <v>26</v>
      </c>
      <c r="C4" s="12" t="s">
        <v>108</v>
      </c>
    </row>
    <row r="5" spans="1:3" ht="14.25" customHeight="1">
      <c r="A5"/>
      <c r="B5" s="168" t="s">
        <v>28</v>
      </c>
      <c r="C5" s="12" t="s">
        <v>109</v>
      </c>
    </row>
    <row r="6" spans="1:3" ht="14.25" customHeight="1">
      <c r="A6"/>
      <c r="B6" s="168" t="s">
        <v>110</v>
      </c>
      <c r="C6" s="12" t="s">
        <v>111</v>
      </c>
    </row>
    <row r="7" spans="1:3" ht="14.25" customHeight="1">
      <c r="A7"/>
      <c r="B7" s="168" t="s">
        <v>112</v>
      </c>
      <c r="C7" s="12" t="s">
        <v>113</v>
      </c>
    </row>
    <row r="8" spans="1:3" ht="14.25" customHeight="1">
      <c r="A8"/>
      <c r="B8" s="168" t="s">
        <v>114</v>
      </c>
      <c r="C8" s="12" t="s">
        <v>115</v>
      </c>
    </row>
    <row r="9" spans="1:3" ht="14.25" customHeight="1">
      <c r="A9"/>
      <c r="B9" s="168" t="s">
        <v>116</v>
      </c>
      <c r="C9" s="12" t="s">
        <v>117</v>
      </c>
    </row>
    <row r="10" ht="14.25" customHeight="1">
      <c r="A10" s="168"/>
    </row>
    <row r="12" s="161" customFormat="1" ht="19.5" customHeight="1">
      <c r="A12" s="161" t="s">
        <v>118</v>
      </c>
    </row>
    <row r="14" spans="1:2" s="163" customFormat="1" ht="14.25" customHeight="1">
      <c r="A14" s="176"/>
      <c r="B14" s="163" t="s">
        <v>119</v>
      </c>
    </row>
    <row r="15" spans="1:2" s="163" customFormat="1" ht="14.25" customHeight="1">
      <c r="A15" s="176"/>
      <c r="B15" s="163" t="s">
        <v>120</v>
      </c>
    </row>
    <row r="16" ht="14.25" customHeight="1">
      <c r="A16"/>
    </row>
    <row r="17" spans="1:10" ht="14.25" customHeight="1">
      <c r="A17"/>
      <c r="B17" s="12" t="s">
        <v>121</v>
      </c>
      <c r="J17" s="12" t="s">
        <v>122</v>
      </c>
    </row>
    <row r="18" spans="1:10" ht="14.25" customHeight="1">
      <c r="A18"/>
      <c r="B18" s="12" t="s">
        <v>123</v>
      </c>
      <c r="J18" s="12" t="s">
        <v>124</v>
      </c>
    </row>
    <row r="19" spans="1:10" ht="14.25" customHeight="1">
      <c r="A19"/>
      <c r="B19" s="12" t="s">
        <v>125</v>
      </c>
      <c r="J19" s="12" t="s">
        <v>126</v>
      </c>
    </row>
    <row r="20" spans="1:10" ht="14.25" customHeight="1">
      <c r="A20"/>
      <c r="B20" s="12" t="s">
        <v>127</v>
      </c>
      <c r="J20" s="12" t="s">
        <v>128</v>
      </c>
    </row>
    <row r="21" spans="1:10" ht="14.25" customHeight="1">
      <c r="A21"/>
      <c r="B21" s="12" t="s">
        <v>129</v>
      </c>
      <c r="J21" s="12" t="s">
        <v>130</v>
      </c>
    </row>
    <row r="22" spans="1:10" s="168" customFormat="1" ht="14.25" customHeight="1">
      <c r="A22" s="177"/>
      <c r="B22" s="168" t="s">
        <v>131</v>
      </c>
      <c r="I22" s="168" t="s">
        <v>72</v>
      </c>
      <c r="J22" s="168" t="s">
        <v>132</v>
      </c>
    </row>
    <row r="23" spans="1:10" ht="14.25" customHeight="1">
      <c r="A23"/>
      <c r="B23" s="12" t="s">
        <v>133</v>
      </c>
      <c r="J23" s="12" t="s">
        <v>134</v>
      </c>
    </row>
    <row r="24" spans="1:10" s="168" customFormat="1" ht="14.25" customHeight="1">
      <c r="A24"/>
      <c r="B24" s="168" t="s">
        <v>135</v>
      </c>
      <c r="J24" s="168" t="s">
        <v>136</v>
      </c>
    </row>
    <row r="25" spans="1:10" ht="14.25" customHeight="1">
      <c r="A25"/>
      <c r="B25" s="12" t="s">
        <v>137</v>
      </c>
      <c r="J25" s="178" t="s">
        <v>138</v>
      </c>
    </row>
    <row r="26" spans="1:10" s="168" customFormat="1" ht="14.25" customHeight="1">
      <c r="A26"/>
      <c r="B26" s="168" t="s">
        <v>139</v>
      </c>
      <c r="J26" s="168" t="s">
        <v>140</v>
      </c>
    </row>
    <row r="27" spans="1:10" ht="14.25" customHeight="1">
      <c r="A27"/>
      <c r="B27" s="12" t="s">
        <v>141</v>
      </c>
      <c r="J27" s="12" t="s">
        <v>142</v>
      </c>
    </row>
    <row r="28" spans="1:10" s="168" customFormat="1" ht="14.25" customHeight="1">
      <c r="A28"/>
      <c r="B28" s="12" t="s">
        <v>143</v>
      </c>
      <c r="J28" s="12" t="s">
        <v>144</v>
      </c>
    </row>
    <row r="29" spans="1:10" s="168" customFormat="1" ht="14.25" customHeight="1">
      <c r="A29" s="177"/>
      <c r="B29" s="168" t="s">
        <v>145</v>
      </c>
      <c r="J29" s="168" t="s">
        <v>146</v>
      </c>
    </row>
    <row r="32" s="161" customFormat="1" ht="19.5" customHeight="1">
      <c r="A32" s="161" t="s">
        <v>147</v>
      </c>
    </row>
    <row r="34" spans="1:2" s="163" customFormat="1" ht="14.25" customHeight="1">
      <c r="A34" s="176"/>
      <c r="B34" s="163" t="s">
        <v>148</v>
      </c>
    </row>
    <row r="35" spans="1:2" s="163" customFormat="1" ht="14.25" customHeight="1">
      <c r="A35" s="176"/>
      <c r="B35" s="179" t="s">
        <v>149</v>
      </c>
    </row>
    <row r="36" ht="14.25" customHeight="1">
      <c r="A36"/>
    </row>
    <row r="37" spans="1:2" ht="14.25" customHeight="1">
      <c r="A37"/>
      <c r="B37" s="12" t="s">
        <v>150</v>
      </c>
    </row>
    <row r="38" spans="1:10" ht="14.25" customHeight="1">
      <c r="A38"/>
      <c r="B38" s="12" t="s">
        <v>151</v>
      </c>
      <c r="J38" s="12" t="s">
        <v>152</v>
      </c>
    </row>
    <row r="39" spans="1:10" ht="14.25" customHeight="1">
      <c r="A39"/>
      <c r="B39" s="12" t="s">
        <v>141</v>
      </c>
      <c r="J39" s="12" t="s">
        <v>142</v>
      </c>
    </row>
    <row r="40" spans="1:10" s="168" customFormat="1" ht="14.25" customHeight="1">
      <c r="A40"/>
      <c r="B40" s="12" t="s">
        <v>143</v>
      </c>
      <c r="J40" s="12" t="s">
        <v>153</v>
      </c>
    </row>
    <row r="41" spans="1:10" ht="14.25" customHeight="1">
      <c r="A41"/>
      <c r="B41" s="168" t="s">
        <v>145</v>
      </c>
      <c r="J41" s="168" t="s">
        <v>154</v>
      </c>
    </row>
    <row r="46" spans="1:3" s="2" customFormat="1" ht="12.75" customHeight="1">
      <c r="A46" s="1"/>
      <c r="B46" s="1"/>
      <c r="C46" s="1"/>
    </row>
    <row r="47" spans="1:3" s="2" customFormat="1" ht="12.75" customHeight="1">
      <c r="A47" s="1"/>
      <c r="B47" s="1"/>
      <c r="C47" s="1"/>
    </row>
    <row r="48" spans="1:3" s="2" customFormat="1" ht="12.75" customHeight="1">
      <c r="A48" s="175" t="s">
        <v>105</v>
      </c>
      <c r="B48" s="147"/>
      <c r="C4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/>
  <dcterms:modified xsi:type="dcterms:W3CDTF">2017-03-30T08:14:54Z</dcterms:modified>
  <cp:category/>
  <cp:version/>
  <cp:contentType/>
  <cp:contentStatus/>
  <cp:revision>7</cp:revision>
</cp:coreProperties>
</file>