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0" yWindow="460" windowWidth="32760" windowHeight="21140" tabRatio="500" activeTab="0"/>
  </bookViews>
  <sheets>
    <sheet name="Notice" sheetId="1" r:id="rId1"/>
    <sheet name="Bulletin salaire musicien oct19" sheetId="2" r:id="rId2"/>
  </sheets>
  <definedNames>
    <definedName name="_xlnm.Print_Area" localSheetId="1">'Bulletin salaire musicien oct19'!$A$1:$F$64</definedName>
  </definedNames>
  <calcPr fullCalcOnLoad="1"/>
</workbook>
</file>

<file path=xl/comments2.xml><?xml version="1.0" encoding="utf-8"?>
<comments xmlns="http://schemas.openxmlformats.org/spreadsheetml/2006/main">
  <authors>
    <author>Celyne Lepage</author>
  </authors>
  <commentList>
    <comment ref="C64" authorId="0">
      <text>
        <r>
          <rPr>
            <b/>
            <sz val="10"/>
            <color indexed="8"/>
            <rFont val="Tahoma"/>
            <family val="2"/>
          </rPr>
          <t>Taux personnalisé</t>
        </r>
        <r>
          <rPr>
            <sz val="10"/>
            <color indexed="8"/>
            <rFont val="Tahoma"/>
            <family val="2"/>
          </rPr>
          <t xml:space="preserve">
</t>
        </r>
        <r>
          <rPr>
            <sz val="10"/>
            <color indexed="8"/>
            <rFont val="Tahoma"/>
            <family val="2"/>
          </rPr>
          <t>à renseigner ici</t>
        </r>
      </text>
    </comment>
  </commentList>
</comments>
</file>

<file path=xl/sharedStrings.xml><?xml version="1.0" encoding="utf-8"?>
<sst xmlns="http://schemas.openxmlformats.org/spreadsheetml/2006/main" count="102" uniqueCount="101">
  <si>
    <t>Gain sur net dû à la supp. Des cot.chômage et maladie</t>
  </si>
  <si>
    <t>- Cotisationde congés</t>
  </si>
  <si>
    <t>- Financement des organisations syndicales</t>
  </si>
  <si>
    <t>Santé</t>
  </si>
  <si>
    <t>Retraite</t>
  </si>
  <si>
    <t>Autres contributions dues par l'employeur</t>
  </si>
  <si>
    <t>Cot. Statutaires ou prévues par la conv. Collec.</t>
  </si>
  <si>
    <t>Taux Sal. %</t>
  </si>
  <si>
    <t>Taux Pat. %</t>
  </si>
  <si>
    <t>Montant Sal.</t>
  </si>
  <si>
    <t>Montant Pat.</t>
  </si>
  <si>
    <t>TOTAL RETENUES</t>
  </si>
  <si>
    <t>Prestation de travail d'enregistrement</t>
  </si>
  <si>
    <t>Désignation</t>
  </si>
  <si>
    <t>- SS maladie maternité invalidités décès</t>
  </si>
  <si>
    <t>- SS maladie mat. Inval.décès compl.</t>
  </si>
  <si>
    <t>Accident du travail, maladies pro</t>
  </si>
  <si>
    <t>- Sécurité Sociale plafonnée</t>
  </si>
  <si>
    <t>- Sécutité Sociale déplafonnée</t>
  </si>
  <si>
    <t>- Complémentaire Tr 1</t>
  </si>
  <si>
    <t>Famille : taux réduit</t>
  </si>
  <si>
    <t>SOCIÉTÉ :</t>
  </si>
  <si>
    <t>Plafond journalier :</t>
  </si>
  <si>
    <t>NOM Prénom :</t>
  </si>
  <si>
    <t>Adresse :</t>
  </si>
  <si>
    <t>Emploi :</t>
  </si>
  <si>
    <t>Numéro de S.S. :</t>
  </si>
  <si>
    <t>Numéro de C.S. :</t>
  </si>
  <si>
    <t>Numéro d'objet :</t>
  </si>
  <si>
    <t>Bases</t>
  </si>
  <si>
    <t>Plafond mensuel Sécurité sociale:</t>
  </si>
  <si>
    <t>n° , voie</t>
  </si>
  <si>
    <t>CP, Ville</t>
  </si>
  <si>
    <t xml:space="preserve">N° de SIRET : </t>
  </si>
  <si>
    <t xml:space="preserve">APE : </t>
  </si>
  <si>
    <t xml:space="preserve">N° URSSAF : </t>
  </si>
  <si>
    <t>Artiste interprete non principal</t>
  </si>
  <si>
    <t>NET À PAYER AVANT IMPÔT SUR LE REVENU</t>
  </si>
  <si>
    <t>Cumuls</t>
  </si>
  <si>
    <t>période</t>
  </si>
  <si>
    <t>Cumuls</t>
  </si>
  <si>
    <t>cumulé</t>
  </si>
  <si>
    <t xml:space="preserve">Conv. Collective </t>
  </si>
  <si>
    <t>n° 2770 / édition phono</t>
  </si>
  <si>
    <t>impôt sur le revenu : taux personnalisé</t>
  </si>
  <si>
    <t>Net imposable</t>
  </si>
  <si>
    <t>Soumis SS</t>
  </si>
  <si>
    <t>Soumis SS plaf</t>
  </si>
  <si>
    <t>Coût total</t>
  </si>
  <si>
    <t>Heures salariées</t>
  </si>
  <si>
    <t>Montant PAS</t>
  </si>
  <si>
    <t>Famille : cotisation complémentaire</t>
  </si>
  <si>
    <t>Assurance Chômage</t>
  </si>
  <si>
    <t>- Assurance chômage</t>
  </si>
  <si>
    <t>- Assurance chômage AGS</t>
  </si>
  <si>
    <t>- Cotisation FNAL plafonnée</t>
  </si>
  <si>
    <t>- Contribution de solidarité autonomie</t>
  </si>
  <si>
    <t>CSG non déductible du revenu imposable</t>
  </si>
  <si>
    <t>CRDS non déductible du revenu imposable</t>
  </si>
  <si>
    <t>CSG déductible du revenu imposable</t>
  </si>
  <si>
    <t>Nom de la société</t>
  </si>
  <si>
    <t>01/01/0000</t>
  </si>
  <si>
    <t>01/10/0000 au</t>
  </si>
  <si>
    <t>cumulé</t>
  </si>
  <si>
    <t>BULLETIN DE SALAIRE</t>
  </si>
  <si>
    <t>Période de paie du</t>
  </si>
  <si>
    <t>Contrat du :</t>
  </si>
  <si>
    <t>Mode de règlement :</t>
  </si>
  <si>
    <t>Date de paie :</t>
  </si>
  <si>
    <t>SALARIÉ.E :</t>
  </si>
  <si>
    <t>Nombre de cachets :</t>
  </si>
  <si>
    <t>Nombre de jours travaillés :</t>
  </si>
  <si>
    <t>Autorisation de fixation</t>
  </si>
  <si>
    <t>Autorisation d'exploiter en mode A sous forme materielle</t>
  </si>
  <si>
    <t>Autorisation d'exploiter en mode A sous forme immaterielle</t>
  </si>
  <si>
    <t>NET PAYÉ EN EUROS</t>
  </si>
  <si>
    <t>Le Bulletin de salaire - notes d'utilisation</t>
  </si>
  <si>
    <t xml:space="preserve">Sur le bulletin de salaire de l’artiste interprète non principal, apparait à présent la distinction entre prestation de travail d’enregistrement, autorisation de fixer et autorisation d’exploiter en mode A. </t>
  </si>
  <si>
    <t>Ils vous seront demandés pour les dossiers déposés au FONPEPS notamment.</t>
  </si>
  <si>
    <t>Ce modèle de bulletin de salaire prend en compte le dernier avenant en date (30.09.2019) à la convention collective de l'Edition Phonographique qui impose une nouvelle répartition du cachet de base.</t>
  </si>
  <si>
    <t>Ces ajustements sont obligatoires pour les artistes non principaux salariés depuis le 1er octobre</t>
  </si>
  <si>
    <t>Méthodologie</t>
  </si>
  <si>
    <t>Remplir les cases en jaunes</t>
  </si>
  <si>
    <t>https://www.urssaf.fr/portail/home/taux-et-baremes/taux-de-cotisations/les-employeurs/les-taux-de-cotisations-de-droit.html</t>
  </si>
  <si>
    <t>Les taux sont susceptibles de varier, vérifier fréquement leur exactitude sur le site de l'URSSAF :</t>
  </si>
  <si>
    <t>En savoir plus</t>
  </si>
  <si>
    <t>Document créé le 18.09.2019</t>
  </si>
  <si>
    <t>Autorisation d'exploiter en mode B</t>
  </si>
  <si>
    <t>Autorisation d'exploiter en mode C</t>
  </si>
  <si>
    <t>Autorisation d'exploiter en mode D</t>
  </si>
  <si>
    <t>Autorisation d'exploiter en mode E</t>
  </si>
  <si>
    <t>Autorisation d'exploiter en mode F</t>
  </si>
  <si>
    <t>Montant brut du cachet unitaire :</t>
  </si>
  <si>
    <t>Montant brut du cachet unitaire avec modes d'exploitations complémentaires :</t>
  </si>
  <si>
    <t>Renseigner le taux personnalisé de l'impôt sur le revenu :</t>
  </si>
  <si>
    <t>Note</t>
  </si>
  <si>
    <t>Pour en savoir plus sur les modes de rémunération complémentaires, lire la fiche détaillée sur le site de l'IRMA :</t>
  </si>
  <si>
    <t>https://www.irma.asso.fr/Les-tarifs-en-brut-artistes</t>
  </si>
  <si>
    <t>Ce bulletin de salaire ne fait pas apparaitre le nombre d'heures du cachet afin de le rendre éligible au FONPEPS. En effet, Pole Emploi assigne automatiquement 12h de temps de travail par unité de cachet</t>
  </si>
  <si>
    <t>alors que le FONPEPS demandera le nombre d'heure relatif à la convention collective CCNEP. Afin d'éviter les écueils, il est préférable de ne pas faire apparaitre cette information pour le moment.</t>
  </si>
  <si>
    <t>Ce document est mis à disposition par la FELIN - Fédération Nationale des Labels Indépendants, selon les termes de la Licence Creative Commons Attribution - Pas d’Utilisation Commerciale 4.0 International.</t>
  </si>
</sst>
</file>

<file path=xl/styles.xml><?xml version="1.0" encoding="utf-8"?>
<styleSheet xmlns="http://schemas.openxmlformats.org/spreadsheetml/2006/main">
  <numFmts count="1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quot; F&quot;;\-#,##0.00&quot; F&quot;"/>
    <numFmt numFmtId="165" formatCode="0.000"/>
    <numFmt numFmtId="166" formatCode="_-* #,##0.00\ &quot;€&quot;_-;\-* #,##0.00\ &quot;€&quot;_-;_-* &quot;-&quot;??\ &quot;€&quot;_-;_-@_-"/>
    <numFmt numFmtId="167" formatCode="&quot;Vrai&quot;;&quot;Vrai&quot;;&quot;Faux&quot;"/>
    <numFmt numFmtId="168" formatCode="&quot;Actif&quot;;&quot;Actif&quot;;&quot;Inactif&quot;"/>
    <numFmt numFmtId="169" formatCode="[$€-2]\ #,##0.00_);[Red]\([$€-2]\ #,##0.00\)"/>
  </numFmts>
  <fonts count="58">
    <font>
      <sz val="10"/>
      <name val="Verdana"/>
      <family val="0"/>
    </font>
    <font>
      <sz val="12"/>
      <color indexed="8"/>
      <name val="Calibri"/>
      <family val="2"/>
    </font>
    <font>
      <b/>
      <sz val="12"/>
      <name val="Geneva"/>
      <family val="2"/>
    </font>
    <font>
      <sz val="8"/>
      <name val="Verdana"/>
      <family val="2"/>
    </font>
    <font>
      <sz val="12"/>
      <name val="Geneva"/>
      <family val="2"/>
    </font>
    <font>
      <b/>
      <sz val="18"/>
      <name val="Geneva"/>
      <family val="2"/>
    </font>
    <font>
      <sz val="11"/>
      <name val="Geneva"/>
      <family val="2"/>
    </font>
    <font>
      <sz val="10"/>
      <name val="Geneva"/>
      <family val="2"/>
    </font>
    <font>
      <sz val="12"/>
      <color indexed="8"/>
      <name val="Geneva"/>
      <family val="2"/>
    </font>
    <font>
      <b/>
      <sz val="10"/>
      <name val="Geneva"/>
      <family val="2"/>
    </font>
    <font>
      <i/>
      <sz val="12"/>
      <name val="Geneva"/>
      <family val="2"/>
    </font>
    <font>
      <i/>
      <sz val="10"/>
      <name val="Geneva"/>
      <family val="2"/>
    </font>
    <font>
      <b/>
      <sz val="10.5"/>
      <name val="Geneva"/>
      <family val="2"/>
    </font>
    <font>
      <sz val="10"/>
      <color indexed="8"/>
      <name val="Tahoma"/>
      <family val="2"/>
    </font>
    <font>
      <b/>
      <sz val="10"/>
      <color indexed="8"/>
      <name val="Tahoma"/>
      <family val="2"/>
    </font>
    <font>
      <b/>
      <sz val="10.45"/>
      <name val="Geneva"/>
      <family val="2"/>
    </font>
    <font>
      <b/>
      <sz val="16"/>
      <name val="Geneva"/>
      <family val="2"/>
    </font>
    <font>
      <sz val="12"/>
      <name val="Verdana"/>
      <family val="2"/>
    </font>
    <font>
      <b/>
      <sz val="12"/>
      <name val="Verdana"/>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20"/>
      <name val="Calibri"/>
      <family val="2"/>
    </font>
    <font>
      <u val="single"/>
      <sz val="10"/>
      <color indexed="12"/>
      <name val="Verdana"/>
      <family val="2"/>
    </font>
    <font>
      <u val="single"/>
      <sz val="10"/>
      <color indexed="20"/>
      <name val="Verdana"/>
      <family val="2"/>
    </font>
    <font>
      <sz val="12"/>
      <color indexed="60"/>
      <name val="Calibri"/>
      <family val="2"/>
    </font>
    <font>
      <sz val="12"/>
      <color indexed="17"/>
      <name val="Calibri"/>
      <family val="2"/>
    </font>
    <font>
      <b/>
      <sz val="12"/>
      <color indexed="63"/>
      <name val="Calibri"/>
      <family val="2"/>
    </font>
    <font>
      <i/>
      <sz val="12"/>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i/>
      <u val="single"/>
      <sz val="7"/>
      <color indexed="30"/>
      <name val="Geneva"/>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u val="single"/>
      <sz val="10"/>
      <color theme="10"/>
      <name val="Verdana"/>
      <family val="2"/>
    </font>
    <font>
      <u val="single"/>
      <sz val="10"/>
      <color theme="11"/>
      <name val="Verdana"/>
      <family val="2"/>
    </font>
    <font>
      <sz val="12"/>
      <color rgb="FF9C5700"/>
      <name val="Calibri"/>
      <family val="2"/>
    </font>
    <font>
      <sz val="12"/>
      <color rgb="FF006100"/>
      <name val="Calibri"/>
      <family val="2"/>
    </font>
    <font>
      <b/>
      <sz val="12"/>
      <color rgb="FF3F3F3F"/>
      <name val="Calibri"/>
      <family val="2"/>
    </font>
    <font>
      <i/>
      <sz val="12"/>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8"/>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lightGray">
        <fgColor indexed="9"/>
      </patternFill>
    </fill>
    <fill>
      <patternFill patternType="solid">
        <fgColor indexed="13"/>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border>
    <border>
      <left style="medium"/>
      <right/>
      <top style="medium"/>
      <bottom/>
    </border>
    <border>
      <left style="medium"/>
      <right/>
      <top/>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right/>
      <top style="medium"/>
      <bottom/>
    </border>
    <border>
      <left style="medium"/>
      <right style="medium"/>
      <top/>
      <bottom/>
    </border>
    <border>
      <left style="medium"/>
      <right style="medium"/>
      <top/>
      <bottom style="medium"/>
    </border>
    <border>
      <left style="medium"/>
      <right style="medium"/>
      <top style="medium"/>
      <bottom style="medium"/>
    </border>
    <border>
      <left/>
      <right/>
      <top style="medium"/>
      <bottom style="medium"/>
    </border>
    <border>
      <left/>
      <right style="thin"/>
      <top/>
      <bottom/>
    </border>
    <border>
      <left style="thin"/>
      <right style="thin"/>
      <top/>
      <bottom/>
    </border>
    <border>
      <left style="medium"/>
      <right/>
      <top style="medium"/>
      <bottom style="medium"/>
    </border>
    <border>
      <left/>
      <right style="medium"/>
      <top style="medium"/>
      <bottom style="medium"/>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top/>
      <bottom/>
    </border>
    <border>
      <left style="thin"/>
      <right/>
      <top/>
      <bottom style="thin"/>
    </border>
    <border>
      <left/>
      <right style="thin"/>
      <top/>
      <bottom style="thin"/>
    </border>
    <border>
      <left style="thin"/>
      <right style="thin"/>
      <top/>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43" fillId="27" borderId="1" applyNumberFormat="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146">
    <xf numFmtId="0" fontId="0" fillId="0" borderId="0" xfId="0" applyAlignment="1">
      <alignment/>
    </xf>
    <xf numFmtId="0" fontId="2" fillId="33" borderId="10" xfId="0" applyFont="1" applyFill="1" applyBorder="1" applyAlignment="1">
      <alignment/>
    </xf>
    <xf numFmtId="0" fontId="4" fillId="0" borderId="0" xfId="0" applyFont="1" applyFill="1" applyBorder="1" applyAlignment="1">
      <alignment/>
    </xf>
    <xf numFmtId="0" fontId="4" fillId="0" borderId="0" xfId="0" applyFont="1" applyBorder="1" applyAlignment="1">
      <alignment/>
    </xf>
    <xf numFmtId="0" fontId="4" fillId="0" borderId="0" xfId="0" applyFont="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14" fontId="7" fillId="0" borderId="14" xfId="0" applyNumberFormat="1" applyFont="1" applyBorder="1" applyAlignment="1">
      <alignment horizontal="left"/>
    </xf>
    <xf numFmtId="2" fontId="4" fillId="0" borderId="14" xfId="0" applyNumberFormat="1" applyFont="1" applyFill="1" applyBorder="1" applyAlignment="1">
      <alignment/>
    </xf>
    <xf numFmtId="0" fontId="4" fillId="0" borderId="15" xfId="0" applyFont="1" applyBorder="1" applyAlignment="1">
      <alignment/>
    </xf>
    <xf numFmtId="0" fontId="0" fillId="0" borderId="16" xfId="0" applyBorder="1" applyAlignment="1">
      <alignment/>
    </xf>
    <xf numFmtId="2" fontId="4" fillId="0" borderId="17" xfId="0" applyNumberFormat="1" applyFont="1" applyBorder="1" applyAlignment="1">
      <alignment/>
    </xf>
    <xf numFmtId="14" fontId="7" fillId="0" borderId="0" xfId="0" applyNumberFormat="1" applyFont="1" applyBorder="1" applyAlignment="1">
      <alignment horizontal="left"/>
    </xf>
    <xf numFmtId="2" fontId="4" fillId="0" borderId="0" xfId="0" applyNumberFormat="1" applyFont="1" applyFill="1" applyBorder="1" applyAlignment="1">
      <alignment/>
    </xf>
    <xf numFmtId="14" fontId="4" fillId="0" borderId="0" xfId="0" applyNumberFormat="1" applyFont="1" applyBorder="1" applyAlignment="1">
      <alignment horizontal="left"/>
    </xf>
    <xf numFmtId="0" fontId="2" fillId="0" borderId="0" xfId="0" applyFont="1" applyFill="1" applyBorder="1" applyAlignment="1">
      <alignment/>
    </xf>
    <xf numFmtId="3" fontId="4" fillId="0" borderId="0" xfId="0" applyNumberFormat="1" applyFont="1" applyFill="1" applyBorder="1" applyAlignment="1">
      <alignment/>
    </xf>
    <xf numFmtId="0" fontId="4" fillId="0" borderId="17" xfId="0" applyFont="1" applyBorder="1" applyAlignment="1">
      <alignment/>
    </xf>
    <xf numFmtId="4" fontId="4" fillId="0" borderId="0" xfId="0" applyNumberFormat="1" applyFont="1" applyFill="1" applyBorder="1" applyAlignment="1">
      <alignment/>
    </xf>
    <xf numFmtId="0" fontId="4" fillId="0" borderId="18" xfId="0" applyFont="1" applyBorder="1" applyAlignment="1">
      <alignment horizontal="center"/>
    </xf>
    <xf numFmtId="0" fontId="4" fillId="0" borderId="18" xfId="0" applyFont="1" applyBorder="1" applyAlignment="1">
      <alignment horizontal="right"/>
    </xf>
    <xf numFmtId="0" fontId="4" fillId="0" borderId="0" xfId="0" applyFont="1" applyBorder="1" applyAlignment="1">
      <alignment horizontal="center"/>
    </xf>
    <xf numFmtId="0" fontId="4" fillId="0" borderId="0" xfId="0" applyFont="1" applyBorder="1" applyAlignment="1">
      <alignment horizontal="right"/>
    </xf>
    <xf numFmtId="4" fontId="4" fillId="0" borderId="0" xfId="0" applyNumberFormat="1" applyFont="1" applyBorder="1" applyAlignment="1">
      <alignment horizontal="center"/>
    </xf>
    <xf numFmtId="0" fontId="4" fillId="0" borderId="16" xfId="0" applyFont="1" applyBorder="1" applyAlignment="1">
      <alignment horizontal="center"/>
    </xf>
    <xf numFmtId="4" fontId="4" fillId="0" borderId="16" xfId="0" applyNumberFormat="1" applyFont="1" applyBorder="1" applyAlignment="1">
      <alignment horizontal="center"/>
    </xf>
    <xf numFmtId="164" fontId="4" fillId="0" borderId="0" xfId="0" applyNumberFormat="1" applyFont="1" applyBorder="1" applyAlignment="1">
      <alignment/>
    </xf>
    <xf numFmtId="0" fontId="7" fillId="0" borderId="0" xfId="0" applyFont="1" applyAlignment="1">
      <alignment/>
    </xf>
    <xf numFmtId="2" fontId="4" fillId="0" borderId="0" xfId="0" applyNumberFormat="1" applyFont="1" applyFill="1" applyAlignment="1">
      <alignment/>
    </xf>
    <xf numFmtId="2" fontId="4" fillId="0" borderId="19" xfId="0" applyNumberFormat="1" applyFont="1" applyFill="1" applyBorder="1" applyAlignment="1">
      <alignment/>
    </xf>
    <xf numFmtId="2" fontId="4" fillId="0" borderId="0" xfId="0" applyNumberFormat="1" applyFont="1" applyAlignment="1">
      <alignment/>
    </xf>
    <xf numFmtId="2" fontId="4" fillId="0" borderId="19" xfId="0" applyNumberFormat="1" applyFont="1" applyBorder="1" applyAlignment="1">
      <alignment/>
    </xf>
    <xf numFmtId="4" fontId="4" fillId="0" borderId="0" xfId="0" applyNumberFormat="1" applyFont="1" applyAlignment="1">
      <alignment/>
    </xf>
    <xf numFmtId="2" fontId="4" fillId="0" borderId="20" xfId="0" applyNumberFormat="1" applyFont="1" applyBorder="1" applyAlignment="1">
      <alignment/>
    </xf>
    <xf numFmtId="2" fontId="4" fillId="0" borderId="20" xfId="0" applyNumberFormat="1" applyFont="1" applyFill="1" applyBorder="1" applyAlignment="1">
      <alignment/>
    </xf>
    <xf numFmtId="39" fontId="2" fillId="33" borderId="21" xfId="0" applyNumberFormat="1" applyFont="1" applyFill="1" applyBorder="1" applyAlignment="1">
      <alignment/>
    </xf>
    <xf numFmtId="2" fontId="2" fillId="0" borderId="22" xfId="0" applyNumberFormat="1" applyFont="1" applyFill="1" applyBorder="1" applyAlignment="1">
      <alignment/>
    </xf>
    <xf numFmtId="0" fontId="2" fillId="34" borderId="0" xfId="0" applyFont="1" applyFill="1" applyBorder="1" applyAlignment="1">
      <alignment/>
    </xf>
    <xf numFmtId="2" fontId="2" fillId="34" borderId="0" xfId="0" applyNumberFormat="1" applyFont="1" applyFill="1" applyBorder="1" applyAlignment="1">
      <alignment/>
    </xf>
    <xf numFmtId="164" fontId="2" fillId="34" borderId="0" xfId="0" applyNumberFormat="1" applyFont="1" applyFill="1" applyBorder="1" applyAlignment="1">
      <alignment/>
    </xf>
    <xf numFmtId="0" fontId="2" fillId="0" borderId="0" xfId="0" applyFont="1" applyAlignment="1">
      <alignment/>
    </xf>
    <xf numFmtId="39" fontId="2" fillId="0" borderId="0" xfId="0" applyNumberFormat="1" applyFont="1" applyAlignment="1">
      <alignment/>
    </xf>
    <xf numFmtId="2" fontId="10" fillId="0" borderId="14" xfId="0" applyNumberFormat="1" applyFont="1" applyBorder="1" applyAlignment="1">
      <alignment/>
    </xf>
    <xf numFmtId="2" fontId="10" fillId="0" borderId="17" xfId="0" applyNumberFormat="1" applyFont="1" applyBorder="1" applyAlignment="1">
      <alignment/>
    </xf>
    <xf numFmtId="0" fontId="10" fillId="0" borderId="0" xfId="0" applyFont="1" applyBorder="1" applyAlignment="1">
      <alignment horizontal="right"/>
    </xf>
    <xf numFmtId="0" fontId="10" fillId="0" borderId="16" xfId="0" applyFont="1" applyBorder="1" applyAlignment="1">
      <alignment horizontal="right"/>
    </xf>
    <xf numFmtId="2" fontId="9" fillId="0" borderId="0" xfId="0" applyNumberFormat="1" applyFont="1" applyFill="1" applyBorder="1" applyAlignment="1">
      <alignment horizontal="center"/>
    </xf>
    <xf numFmtId="2" fontId="9" fillId="0" borderId="10" xfId="0" applyNumberFormat="1" applyFont="1" applyFill="1" applyBorder="1" applyAlignment="1">
      <alignment horizontal="right"/>
    </xf>
    <xf numFmtId="2" fontId="11" fillId="0" borderId="19" xfId="0" applyNumberFormat="1" applyFont="1" applyBorder="1" applyAlignment="1">
      <alignment/>
    </xf>
    <xf numFmtId="0" fontId="2" fillId="0" borderId="0" xfId="0" applyFont="1" applyBorder="1" applyAlignment="1">
      <alignment/>
    </xf>
    <xf numFmtId="2" fontId="2" fillId="0" borderId="0" xfId="0" applyNumberFormat="1" applyFont="1" applyFill="1" applyBorder="1" applyAlignment="1" applyProtection="1">
      <alignment/>
      <protection/>
    </xf>
    <xf numFmtId="165" fontId="4" fillId="0" borderId="0" xfId="0" applyNumberFormat="1" applyFont="1" applyFill="1" applyBorder="1" applyAlignment="1">
      <alignment/>
    </xf>
    <xf numFmtId="0" fontId="12" fillId="0" borderId="10" xfId="0" applyFont="1" applyFill="1" applyBorder="1" applyAlignment="1">
      <alignment/>
    </xf>
    <xf numFmtId="49" fontId="7" fillId="0" borderId="19" xfId="0" applyNumberFormat="1" applyFont="1" applyBorder="1" applyAlignment="1">
      <alignment/>
    </xf>
    <xf numFmtId="49" fontId="11" fillId="0" borderId="19" xfId="0" applyNumberFormat="1" applyFont="1" applyBorder="1" applyAlignment="1">
      <alignment/>
    </xf>
    <xf numFmtId="49" fontId="7" fillId="0" borderId="20" xfId="0" applyNumberFormat="1" applyFont="1" applyBorder="1" applyAlignment="1">
      <alignment/>
    </xf>
    <xf numFmtId="2" fontId="9" fillId="0" borderId="0" xfId="0" applyNumberFormat="1" applyFont="1" applyFill="1" applyBorder="1" applyAlignment="1">
      <alignment horizontal="right"/>
    </xf>
    <xf numFmtId="2" fontId="2" fillId="0" borderId="0" xfId="0" applyNumberFormat="1" applyFont="1" applyFill="1" applyBorder="1" applyAlignment="1">
      <alignment/>
    </xf>
    <xf numFmtId="2" fontId="9" fillId="0" borderId="11" xfId="0" applyNumberFormat="1" applyFont="1" applyFill="1" applyBorder="1" applyAlignment="1">
      <alignment horizontal="center"/>
    </xf>
    <xf numFmtId="2" fontId="4" fillId="0" borderId="12" xfId="0" applyNumberFormat="1" applyFont="1" applyFill="1" applyBorder="1" applyAlignment="1">
      <alignment horizontal="right"/>
    </xf>
    <xf numFmtId="2" fontId="4" fillId="0" borderId="12" xfId="0" applyNumberFormat="1" applyFont="1" applyBorder="1" applyAlignment="1">
      <alignment horizontal="right"/>
    </xf>
    <xf numFmtId="49" fontId="4" fillId="0" borderId="12" xfId="0" applyNumberFormat="1" applyFont="1" applyBorder="1" applyAlignment="1">
      <alignment horizontal="right"/>
    </xf>
    <xf numFmtId="2" fontId="4" fillId="0" borderId="15" xfId="0" applyNumberFormat="1" applyFont="1" applyBorder="1" applyAlignment="1">
      <alignment horizontal="right"/>
    </xf>
    <xf numFmtId="4" fontId="4" fillId="35" borderId="0" xfId="0" applyNumberFormat="1" applyFont="1" applyFill="1" applyBorder="1" applyAlignment="1">
      <alignment horizontal="center"/>
    </xf>
    <xf numFmtId="0" fontId="4" fillId="35" borderId="18" xfId="0" applyFont="1" applyFill="1" applyBorder="1" applyAlignment="1">
      <alignment horizontal="center"/>
    </xf>
    <xf numFmtId="0" fontId="4" fillId="35" borderId="0" xfId="0" applyFont="1" applyFill="1" applyBorder="1" applyAlignment="1">
      <alignment horizontal="center"/>
    </xf>
    <xf numFmtId="17" fontId="4" fillId="35" borderId="11" xfId="0" applyNumberFormat="1" applyFont="1" applyFill="1" applyBorder="1" applyAlignment="1">
      <alignment/>
    </xf>
    <xf numFmtId="0" fontId="4" fillId="35" borderId="18" xfId="0" applyFont="1" applyFill="1" applyBorder="1" applyAlignment="1">
      <alignment/>
    </xf>
    <xf numFmtId="14" fontId="4" fillId="35" borderId="13" xfId="0" applyNumberFormat="1" applyFont="1" applyFill="1" applyBorder="1" applyAlignment="1">
      <alignment/>
    </xf>
    <xf numFmtId="0" fontId="6" fillId="35" borderId="13" xfId="0" applyFont="1" applyFill="1" applyBorder="1" applyAlignment="1">
      <alignment/>
    </xf>
    <xf numFmtId="0" fontId="7" fillId="35" borderId="14" xfId="0" applyFont="1" applyFill="1" applyBorder="1" applyAlignment="1">
      <alignment horizontal="center"/>
    </xf>
    <xf numFmtId="1" fontId="7" fillId="35" borderId="14" xfId="0" applyNumberFormat="1" applyFont="1" applyFill="1" applyBorder="1" applyAlignment="1" applyProtection="1">
      <alignment horizontal="left"/>
      <protection/>
    </xf>
    <xf numFmtId="14" fontId="7" fillId="35" borderId="14" xfId="0" applyNumberFormat="1" applyFont="1" applyFill="1" applyBorder="1" applyAlignment="1">
      <alignment horizontal="left"/>
    </xf>
    <xf numFmtId="0" fontId="4" fillId="35" borderId="0" xfId="0" applyFont="1" applyFill="1" applyBorder="1" applyAlignment="1">
      <alignment/>
    </xf>
    <xf numFmtId="14" fontId="4" fillId="35" borderId="0" xfId="0" applyNumberFormat="1" applyFont="1" applyFill="1" applyBorder="1" applyAlignment="1">
      <alignment horizontal="left"/>
    </xf>
    <xf numFmtId="1" fontId="8" fillId="35" borderId="0" xfId="0" applyNumberFormat="1" applyFont="1" applyFill="1" applyBorder="1" applyAlignment="1">
      <alignment/>
    </xf>
    <xf numFmtId="0" fontId="4" fillId="35" borderId="0" xfId="0" applyFont="1" applyFill="1" applyBorder="1" applyAlignment="1">
      <alignment horizontal="left"/>
    </xf>
    <xf numFmtId="14" fontId="4" fillId="35" borderId="16" xfId="0" applyNumberFormat="1" applyFont="1" applyFill="1" applyBorder="1" applyAlignment="1">
      <alignment horizontal="left"/>
    </xf>
    <xf numFmtId="14" fontId="7" fillId="35" borderId="17" xfId="0" applyNumberFormat="1" applyFont="1" applyFill="1" applyBorder="1" applyAlignment="1">
      <alignment horizontal="left"/>
    </xf>
    <xf numFmtId="0" fontId="4" fillId="35" borderId="12" xfId="0" applyFont="1" applyFill="1" applyBorder="1" applyAlignment="1">
      <alignment/>
    </xf>
    <xf numFmtId="0" fontId="4" fillId="35" borderId="14" xfId="0" applyFont="1" applyFill="1" applyBorder="1" applyAlignment="1">
      <alignment/>
    </xf>
    <xf numFmtId="2" fontId="4" fillId="35" borderId="14" xfId="0" applyNumberFormat="1" applyFont="1" applyFill="1" applyBorder="1" applyAlignment="1">
      <alignment/>
    </xf>
    <xf numFmtId="3" fontId="4" fillId="35" borderId="0" xfId="0" applyNumberFormat="1" applyFont="1" applyFill="1" applyBorder="1" applyAlignment="1">
      <alignment/>
    </xf>
    <xf numFmtId="2" fontId="0" fillId="0" borderId="23" xfId="0" applyNumberFormat="1" applyFont="1" applyBorder="1" applyAlignment="1">
      <alignment/>
    </xf>
    <xf numFmtId="2" fontId="0" fillId="0" borderId="24" xfId="0" applyNumberFormat="1" applyFont="1" applyBorder="1" applyAlignment="1">
      <alignment/>
    </xf>
    <xf numFmtId="4" fontId="0" fillId="0" borderId="23" xfId="0" applyNumberFormat="1" applyFont="1" applyBorder="1" applyAlignment="1">
      <alignment/>
    </xf>
    <xf numFmtId="4" fontId="0" fillId="0" borderId="24" xfId="0" applyNumberFormat="1" applyFont="1" applyBorder="1" applyAlignment="1">
      <alignment/>
    </xf>
    <xf numFmtId="0" fontId="2" fillId="33" borderId="25" xfId="0" applyFont="1" applyFill="1" applyBorder="1" applyAlignment="1">
      <alignment/>
    </xf>
    <xf numFmtId="2" fontId="2" fillId="33" borderId="21" xfId="0" applyNumberFormat="1" applyFont="1" applyFill="1" applyBorder="1" applyAlignment="1">
      <alignment horizontal="right"/>
    </xf>
    <xf numFmtId="2" fontId="2" fillId="33" borderId="22" xfId="0" applyNumberFormat="1" applyFont="1" applyFill="1" applyBorder="1" applyAlignment="1">
      <alignment horizontal="center"/>
    </xf>
    <xf numFmtId="2" fontId="2" fillId="33" borderId="10" xfId="0" applyNumberFormat="1" applyFont="1" applyFill="1" applyBorder="1" applyAlignment="1">
      <alignment horizontal="right"/>
    </xf>
    <xf numFmtId="49" fontId="9" fillId="0" borderId="19" xfId="0" applyNumberFormat="1" applyFont="1" applyBorder="1" applyAlignment="1">
      <alignment/>
    </xf>
    <xf numFmtId="49" fontId="12" fillId="0" borderId="19" xfId="0" applyNumberFormat="1" applyFont="1" applyBorder="1" applyAlignment="1">
      <alignment/>
    </xf>
    <xf numFmtId="49" fontId="15" fillId="0" borderId="19" xfId="0" applyNumberFormat="1" applyFont="1" applyBorder="1" applyAlignment="1">
      <alignment/>
    </xf>
    <xf numFmtId="0" fontId="2" fillId="33" borderId="26" xfId="0" applyFont="1" applyFill="1" applyBorder="1" applyAlignment="1">
      <alignment/>
    </xf>
    <xf numFmtId="2" fontId="4" fillId="0" borderId="0" xfId="0" applyNumberFormat="1" applyFont="1" applyBorder="1" applyAlignment="1">
      <alignment/>
    </xf>
    <xf numFmtId="0" fontId="2" fillId="36" borderId="11" xfId="0" applyFont="1" applyFill="1" applyBorder="1" applyAlignment="1">
      <alignment horizontal="left"/>
    </xf>
    <xf numFmtId="0" fontId="4" fillId="36" borderId="18" xfId="0" applyFont="1" applyFill="1" applyBorder="1" applyAlignment="1">
      <alignment/>
    </xf>
    <xf numFmtId="0" fontId="4" fillId="36" borderId="13" xfId="0" applyFont="1" applyFill="1" applyBorder="1" applyAlignment="1">
      <alignment/>
    </xf>
    <xf numFmtId="0" fontId="4" fillId="0" borderId="27" xfId="0" applyFont="1" applyBorder="1" applyAlignment="1">
      <alignment/>
    </xf>
    <xf numFmtId="0" fontId="0" fillId="0" borderId="28" xfId="0" applyBorder="1" applyAlignment="1">
      <alignment/>
    </xf>
    <xf numFmtId="0" fontId="0" fillId="0" borderId="29" xfId="0" applyFont="1" applyBorder="1" applyAlignment="1">
      <alignment/>
    </xf>
    <xf numFmtId="0" fontId="0" fillId="0" borderId="30" xfId="0" applyBorder="1" applyAlignment="1">
      <alignment/>
    </xf>
    <xf numFmtId="0" fontId="0" fillId="0" borderId="31" xfId="0" applyFont="1" applyBorder="1" applyAlignment="1">
      <alignment/>
    </xf>
    <xf numFmtId="0" fontId="0" fillId="0" borderId="0" xfId="0" applyFont="1" applyBorder="1" applyAlignment="1">
      <alignment/>
    </xf>
    <xf numFmtId="4" fontId="0" fillId="0" borderId="0" xfId="0" applyNumberFormat="1" applyFont="1" applyBorder="1" applyAlignment="1">
      <alignment/>
    </xf>
    <xf numFmtId="0" fontId="0" fillId="0" borderId="23" xfId="0" applyFont="1" applyBorder="1" applyAlignment="1">
      <alignment/>
    </xf>
    <xf numFmtId="0" fontId="0" fillId="0" borderId="32" xfId="0" applyFont="1" applyBorder="1" applyAlignment="1">
      <alignment/>
    </xf>
    <xf numFmtId="4" fontId="0" fillId="0" borderId="33" xfId="0" applyNumberFormat="1" applyFont="1" applyBorder="1" applyAlignment="1">
      <alignment/>
    </xf>
    <xf numFmtId="4" fontId="0" fillId="0" borderId="34" xfId="0" applyNumberFormat="1" applyFont="1" applyBorder="1" applyAlignment="1">
      <alignment/>
    </xf>
    <xf numFmtId="0" fontId="0" fillId="0" borderId="35" xfId="0" applyFont="1" applyBorder="1" applyAlignment="1">
      <alignment/>
    </xf>
    <xf numFmtId="0" fontId="0" fillId="0" borderId="33" xfId="0" applyFont="1" applyBorder="1" applyAlignment="1">
      <alignment/>
    </xf>
    <xf numFmtId="39" fontId="2" fillId="33" borderId="21" xfId="0" applyNumberFormat="1" applyFont="1" applyFill="1" applyBorder="1" applyAlignment="1">
      <alignment horizontal="center" vertical="center"/>
    </xf>
    <xf numFmtId="4" fontId="2" fillId="36" borderId="18" xfId="0" applyNumberFormat="1" applyFont="1" applyFill="1" applyBorder="1" applyAlignment="1">
      <alignment horizontal="center"/>
    </xf>
    <xf numFmtId="0" fontId="2" fillId="33" borderId="11" xfId="0" applyFont="1" applyFill="1" applyBorder="1" applyAlignment="1">
      <alignment/>
    </xf>
    <xf numFmtId="0" fontId="2" fillId="33" borderId="18" xfId="0" applyFont="1" applyFill="1" applyBorder="1" applyAlignment="1">
      <alignment/>
    </xf>
    <xf numFmtId="0" fontId="2" fillId="33" borderId="13" xfId="0" applyFont="1" applyFill="1" applyBorder="1" applyAlignment="1">
      <alignment/>
    </xf>
    <xf numFmtId="2" fontId="2" fillId="33" borderId="18" xfId="0" applyNumberFormat="1" applyFont="1" applyFill="1" applyBorder="1" applyAlignment="1">
      <alignment horizontal="center"/>
    </xf>
    <xf numFmtId="0" fontId="4" fillId="0" borderId="29" xfId="0" applyFont="1" applyBorder="1" applyAlignment="1">
      <alignment/>
    </xf>
    <xf numFmtId="2" fontId="4" fillId="0" borderId="30" xfId="0" applyNumberFormat="1" applyFont="1" applyBorder="1" applyAlignment="1">
      <alignment/>
    </xf>
    <xf numFmtId="2" fontId="4" fillId="35" borderId="27" xfId="0" applyNumberFormat="1" applyFont="1" applyFill="1" applyBorder="1" applyAlignment="1">
      <alignment/>
    </xf>
    <xf numFmtId="0" fontId="2" fillId="0" borderId="30" xfId="0" applyFont="1" applyBorder="1" applyAlignment="1">
      <alignment/>
    </xf>
    <xf numFmtId="0" fontId="16" fillId="0" borderId="0" xfId="0" applyFont="1" applyAlignment="1">
      <alignment/>
    </xf>
    <xf numFmtId="0" fontId="0" fillId="37" borderId="0" xfId="0" applyFill="1" applyAlignment="1">
      <alignment/>
    </xf>
    <xf numFmtId="0" fontId="0" fillId="37" borderId="16" xfId="0" applyFill="1" applyBorder="1" applyAlignment="1">
      <alignment/>
    </xf>
    <xf numFmtId="0" fontId="45" fillId="37" borderId="0" xfId="44" applyFill="1" applyAlignment="1">
      <alignment/>
    </xf>
    <xf numFmtId="0" fontId="0" fillId="38" borderId="0" xfId="0" applyFill="1" applyAlignment="1">
      <alignment/>
    </xf>
    <xf numFmtId="0" fontId="10" fillId="0" borderId="18" xfId="0" applyFont="1" applyBorder="1" applyAlignment="1">
      <alignment horizontal="right"/>
    </xf>
    <xf numFmtId="2" fontId="10" fillId="0" borderId="13" xfId="0" applyNumberFormat="1" applyFont="1" applyBorder="1" applyAlignment="1">
      <alignment/>
    </xf>
    <xf numFmtId="0" fontId="4" fillId="0" borderId="16" xfId="0" applyFont="1" applyBorder="1" applyAlignment="1">
      <alignment/>
    </xf>
    <xf numFmtId="4" fontId="4" fillId="38" borderId="18" xfId="0" applyNumberFormat="1" applyFont="1" applyFill="1" applyBorder="1" applyAlignment="1">
      <alignment horizontal="center"/>
    </xf>
    <xf numFmtId="4" fontId="4" fillId="38" borderId="0" xfId="0" applyNumberFormat="1" applyFont="1" applyFill="1" applyBorder="1" applyAlignment="1">
      <alignment horizontal="center"/>
    </xf>
    <xf numFmtId="0" fontId="4" fillId="38" borderId="16" xfId="0" applyFont="1" applyFill="1" applyBorder="1" applyAlignment="1">
      <alignment/>
    </xf>
    <xf numFmtId="4" fontId="4" fillId="0" borderId="0" xfId="0" applyNumberFormat="1" applyFont="1" applyFill="1" applyBorder="1" applyAlignment="1">
      <alignment horizontal="center"/>
    </xf>
    <xf numFmtId="0" fontId="17" fillId="0" borderId="0" xfId="0" applyFont="1" applyAlignment="1">
      <alignment/>
    </xf>
    <xf numFmtId="0" fontId="18" fillId="37" borderId="16" xfId="0" applyFont="1" applyFill="1" applyBorder="1" applyAlignment="1">
      <alignment/>
    </xf>
    <xf numFmtId="0" fontId="17" fillId="38" borderId="0" xfId="0" applyFont="1" applyFill="1" applyAlignment="1">
      <alignment/>
    </xf>
    <xf numFmtId="0" fontId="5" fillId="0" borderId="25" xfId="0" applyFont="1" applyBorder="1" applyAlignment="1">
      <alignment horizontal="center"/>
    </xf>
    <xf numFmtId="0" fontId="5" fillId="0" borderId="22" xfId="0" applyFont="1" applyBorder="1" applyAlignment="1">
      <alignment horizontal="center"/>
    </xf>
    <xf numFmtId="0" fontId="5" fillId="0" borderId="26" xfId="0" applyFont="1" applyBorder="1" applyAlignment="1">
      <alignment horizontal="center"/>
    </xf>
    <xf numFmtId="0" fontId="2" fillId="0" borderId="25" xfId="0" applyFont="1" applyFill="1" applyBorder="1" applyAlignment="1">
      <alignment horizontal="center"/>
    </xf>
    <xf numFmtId="0" fontId="2" fillId="0" borderId="22" xfId="0" applyFont="1" applyFill="1" applyBorder="1" applyAlignment="1">
      <alignment horizontal="center"/>
    </xf>
    <xf numFmtId="0" fontId="2" fillId="0" borderId="26" xfId="0" applyFont="1" applyFill="1" applyBorder="1" applyAlignment="1">
      <alignment horizontal="center"/>
    </xf>
    <xf numFmtId="0" fontId="37" fillId="0" borderId="0" xfId="44" applyFont="1" applyFill="1" applyBorder="1" applyAlignment="1" applyProtection="1">
      <alignment/>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142875</xdr:colOff>
      <xdr:row>4</xdr:row>
      <xdr:rowOff>66675</xdr:rowOff>
    </xdr:to>
    <xdr:pic>
      <xdr:nvPicPr>
        <xdr:cNvPr id="1" name="Image 1"/>
        <xdr:cNvPicPr preferRelativeResize="1">
          <a:picLocks noChangeAspect="1"/>
        </xdr:cNvPicPr>
      </xdr:nvPicPr>
      <xdr:blipFill>
        <a:blip r:embed="rId1"/>
        <a:stretch>
          <a:fillRect/>
        </a:stretch>
      </xdr:blipFill>
      <xdr:spPr>
        <a:xfrm>
          <a:off x="0" y="9525"/>
          <a:ext cx="1819275" cy="800100"/>
        </a:xfrm>
        <a:prstGeom prst="rect">
          <a:avLst/>
        </a:prstGeom>
        <a:noFill/>
        <a:ln w="9525" cmpd="sng">
          <a:noFill/>
        </a:ln>
      </xdr:spPr>
    </xdr:pic>
    <xdr:clientData/>
  </xdr:twoCellAnchor>
  <xdr:twoCellAnchor>
    <xdr:from>
      <xdr:col>0</xdr:col>
      <xdr:colOff>0</xdr:colOff>
      <xdr:row>30</xdr:row>
      <xdr:rowOff>0</xdr:rowOff>
    </xdr:from>
    <xdr:to>
      <xdr:col>1</xdr:col>
      <xdr:colOff>9525</xdr:colOff>
      <xdr:row>31</xdr:row>
      <xdr:rowOff>133350</xdr:rowOff>
    </xdr:to>
    <xdr:pic>
      <xdr:nvPicPr>
        <xdr:cNvPr id="2" name="Image 1"/>
        <xdr:cNvPicPr preferRelativeResize="1">
          <a:picLocks noChangeAspect="1"/>
        </xdr:cNvPicPr>
      </xdr:nvPicPr>
      <xdr:blipFill>
        <a:blip r:embed="rId2"/>
        <a:stretch>
          <a:fillRect/>
        </a:stretch>
      </xdr:blipFill>
      <xdr:spPr>
        <a:xfrm>
          <a:off x="0" y="5695950"/>
          <a:ext cx="847725" cy="2952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urssaf.fr/portail/home/taux-et-baremes/taux-de-cotisations/les-employeurs/les-taux-de-cotisations-de-droit.html" TargetMode="External" /><Relationship Id="rId2" Type="http://schemas.openxmlformats.org/officeDocument/2006/relationships/hyperlink" Target="https://www.audiens.org/files/live/sites/siteAudiens/files/03_documents/entreprise/Fiches-techniques/FP-Prelevement-a-la-source-PAS-2019.pdf" TargetMode="External" /><Relationship Id="rId3" Type="http://schemas.openxmlformats.org/officeDocument/2006/relationships/hyperlink" Target="https://www.irma.asso.fr/Les-tarifs-en-brut-artistes" TargetMode="Externa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3:S33"/>
  <sheetViews>
    <sheetView tabSelected="1" zoomScalePageLayoutView="0" workbookViewId="0" topLeftCell="A1">
      <selection activeCell="K12" sqref="K12"/>
    </sheetView>
  </sheetViews>
  <sheetFormatPr defaultColWidth="11.00390625" defaultRowHeight="12.75"/>
  <cols>
    <col min="6" max="6" width="12.875" style="0" customWidth="1"/>
  </cols>
  <sheetData>
    <row r="3" ht="20.25">
      <c r="D3" s="124" t="s">
        <v>76</v>
      </c>
    </row>
    <row r="8" ht="15.75">
      <c r="A8" s="136" t="s">
        <v>79</v>
      </c>
    </row>
    <row r="9" ht="15.75">
      <c r="A9" s="136" t="s">
        <v>77</v>
      </c>
    </row>
    <row r="10" ht="15.75">
      <c r="A10" s="136"/>
    </row>
    <row r="11" ht="15.75">
      <c r="A11" s="136" t="s">
        <v>80</v>
      </c>
    </row>
    <row r="12" ht="15.75">
      <c r="A12" s="136" t="s">
        <v>78</v>
      </c>
    </row>
    <row r="13" ht="15.75">
      <c r="A13" s="136"/>
    </row>
    <row r="14" ht="15.75">
      <c r="A14" s="136"/>
    </row>
    <row r="15" ht="15.75">
      <c r="A15" s="136"/>
    </row>
    <row r="16" spans="1:2" ht="16.5" thickBot="1">
      <c r="A16" s="137" t="s">
        <v>81</v>
      </c>
      <c r="B16" s="126"/>
    </row>
    <row r="17" spans="1:3" ht="15.75">
      <c r="A17" s="138" t="s">
        <v>82</v>
      </c>
      <c r="B17" s="128"/>
      <c r="C17" s="128"/>
    </row>
    <row r="18" spans="1:19" ht="15.75">
      <c r="A18" s="136" t="s">
        <v>84</v>
      </c>
      <c r="J18" s="127" t="s">
        <v>83</v>
      </c>
      <c r="K18" s="125"/>
      <c r="L18" s="125"/>
      <c r="M18" s="125"/>
      <c r="N18" s="125"/>
      <c r="O18" s="125"/>
      <c r="P18" s="125"/>
      <c r="Q18" s="125"/>
      <c r="R18" s="125"/>
      <c r="S18" s="125"/>
    </row>
    <row r="19" spans="1:7" ht="15.75">
      <c r="A19" s="136" t="s">
        <v>94</v>
      </c>
      <c r="G19" s="127" t="s">
        <v>85</v>
      </c>
    </row>
    <row r="20" ht="15.75">
      <c r="A20" s="136"/>
    </row>
    <row r="21" ht="15.75">
      <c r="A21" s="136"/>
    </row>
    <row r="22" ht="16.5" thickBot="1">
      <c r="A22" s="137" t="s">
        <v>95</v>
      </c>
    </row>
    <row r="23" ht="15.75">
      <c r="A23" s="136" t="s">
        <v>98</v>
      </c>
    </row>
    <row r="24" ht="15.75">
      <c r="A24" s="136" t="s">
        <v>99</v>
      </c>
    </row>
    <row r="25" spans="1:14" ht="15.75">
      <c r="A25" s="136" t="s">
        <v>96</v>
      </c>
      <c r="K25" s="127" t="s">
        <v>97</v>
      </c>
      <c r="L25" s="125"/>
      <c r="M25" s="125"/>
      <c r="N25" s="125"/>
    </row>
    <row r="27" ht="15.75">
      <c r="A27" s="136" t="s">
        <v>86</v>
      </c>
    </row>
    <row r="33" ht="12.75">
      <c r="A33" s="145" t="s">
        <v>100</v>
      </c>
    </row>
  </sheetData>
  <sheetProtection/>
  <hyperlinks>
    <hyperlink ref="J18" r:id="rId1" display="https://www.urssaf.fr/portail/home/taux-et-baremes/taux-de-cotisations/les-employeurs/les-taux-de-cotisations-de-droit.html"/>
    <hyperlink ref="G19" r:id="rId2" display="En savoir plus"/>
    <hyperlink ref="K25" r:id="rId3" display="https://www.irma.asso.fr/Les-tarifs-en-brut-artistes"/>
  </hyperlinks>
  <printOptions/>
  <pageMargins left="0.7" right="0.7" top="0.75" bottom="0.75" header="0.3" footer="0.3"/>
  <pageSetup orientation="portrait" paperSize="3"/>
  <drawing r:id="rId4"/>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zoomScalePageLayoutView="0" workbookViewId="0" topLeftCell="A1">
      <selection activeCell="F18" sqref="F18"/>
    </sheetView>
  </sheetViews>
  <sheetFormatPr defaultColWidth="11.00390625" defaultRowHeight="12.75" outlineLevelRow="1"/>
  <cols>
    <col min="1" max="1" width="39.125" style="4" customWidth="1"/>
    <col min="2" max="2" width="22.625" style="4" customWidth="1"/>
    <col min="3" max="3" width="16.625" style="4" customWidth="1"/>
    <col min="4" max="4" width="18.50390625" style="4" customWidth="1"/>
    <col min="5" max="5" width="16.50390625" style="4" customWidth="1"/>
    <col min="6" max="6" width="19.625" style="4" customWidth="1"/>
    <col min="7" max="16384" width="10.875" style="4" customWidth="1"/>
  </cols>
  <sheetData>
    <row r="1" spans="1:6" ht="24" thickBot="1">
      <c r="A1" s="1" t="s">
        <v>21</v>
      </c>
      <c r="B1" s="2"/>
      <c r="C1" s="3"/>
      <c r="D1" s="139" t="s">
        <v>64</v>
      </c>
      <c r="E1" s="140"/>
      <c r="F1" s="141"/>
    </row>
    <row r="2" spans="1:3" ht="15.75" thickBot="1">
      <c r="A2" s="5" t="s">
        <v>60</v>
      </c>
      <c r="B2" s="71"/>
      <c r="C2" s="3"/>
    </row>
    <row r="3" spans="1:6" ht="15">
      <c r="A3" s="6" t="s">
        <v>31</v>
      </c>
      <c r="B3" s="72"/>
      <c r="C3" s="3"/>
      <c r="D3" s="68" t="s">
        <v>65</v>
      </c>
      <c r="E3" s="69" t="s">
        <v>62</v>
      </c>
      <c r="F3" s="70" t="s">
        <v>61</v>
      </c>
    </row>
    <row r="4" spans="1:6" ht="15">
      <c r="A4" s="6" t="s">
        <v>32</v>
      </c>
      <c r="B4" s="73"/>
      <c r="C4" s="3"/>
      <c r="D4" s="81" t="s">
        <v>68</v>
      </c>
      <c r="E4" s="75"/>
      <c r="F4" s="82"/>
    </row>
    <row r="5" spans="1:6" ht="15">
      <c r="A5" s="6" t="s">
        <v>33</v>
      </c>
      <c r="B5" s="74"/>
      <c r="C5" s="3"/>
      <c r="D5" s="81" t="s">
        <v>67</v>
      </c>
      <c r="E5" s="75"/>
      <c r="F5" s="83"/>
    </row>
    <row r="6" spans="1:6" ht="15">
      <c r="A6" s="6" t="s">
        <v>34</v>
      </c>
      <c r="B6" s="74"/>
      <c r="C6" s="3"/>
      <c r="D6" s="81" t="s">
        <v>66</v>
      </c>
      <c r="E6" s="75"/>
      <c r="F6" s="82"/>
    </row>
    <row r="7" spans="1:6" ht="15">
      <c r="A7" s="6" t="s">
        <v>42</v>
      </c>
      <c r="B7" s="9" t="s">
        <v>43</v>
      </c>
      <c r="C7" s="3"/>
      <c r="D7" s="6" t="s">
        <v>30</v>
      </c>
      <c r="E7" s="2"/>
      <c r="F7" s="10">
        <v>3377</v>
      </c>
    </row>
    <row r="8" spans="1:6" ht="15.75" thickBot="1">
      <c r="A8" s="11" t="s">
        <v>35</v>
      </c>
      <c r="B8" s="80"/>
      <c r="C8" s="3"/>
      <c r="D8" s="11" t="s">
        <v>22</v>
      </c>
      <c r="E8" s="12"/>
      <c r="F8" s="13">
        <v>186</v>
      </c>
    </row>
    <row r="9" ht="15">
      <c r="C9" s="3"/>
    </row>
    <row r="10" ht="15"/>
    <row r="11" spans="1:6" ht="15.75" thickBot="1">
      <c r="A11" s="3"/>
      <c r="B11" s="14"/>
      <c r="C11" s="3"/>
      <c r="D11" s="3"/>
      <c r="E11" s="15"/>
      <c r="F11" s="2"/>
    </row>
    <row r="12" spans="1:6" ht="16.5" thickBot="1">
      <c r="A12" s="1" t="s">
        <v>69</v>
      </c>
      <c r="B12" s="16"/>
      <c r="C12" s="3"/>
      <c r="D12" s="3"/>
      <c r="E12" s="17"/>
      <c r="F12" s="18"/>
    </row>
    <row r="13" spans="1:6" ht="15.75">
      <c r="A13" s="5" t="s">
        <v>23</v>
      </c>
      <c r="B13" s="69"/>
      <c r="C13" s="7"/>
      <c r="E13" s="17"/>
      <c r="F13" s="18"/>
    </row>
    <row r="14" spans="1:6" ht="15.75">
      <c r="A14" s="6" t="s">
        <v>24</v>
      </c>
      <c r="B14" s="75"/>
      <c r="C14" s="8"/>
      <c r="E14" s="17"/>
      <c r="F14" s="18"/>
    </row>
    <row r="15" spans="1:6" ht="15.75">
      <c r="A15" s="6"/>
      <c r="B15" s="84"/>
      <c r="C15" s="8"/>
      <c r="E15" s="17"/>
      <c r="F15" s="18"/>
    </row>
    <row r="16" spans="1:6" ht="15.75">
      <c r="A16" s="6" t="s">
        <v>25</v>
      </c>
      <c r="B16" s="76" t="s">
        <v>36</v>
      </c>
      <c r="C16" s="8"/>
      <c r="D16" s="16"/>
      <c r="E16" s="17"/>
      <c r="F16" s="18"/>
    </row>
    <row r="17" spans="1:6" ht="15.75">
      <c r="A17" s="6" t="s">
        <v>26</v>
      </c>
      <c r="B17" s="77"/>
      <c r="C17" s="8"/>
      <c r="D17" s="3"/>
      <c r="E17" s="17"/>
      <c r="F17" s="18"/>
    </row>
    <row r="18" spans="1:6" ht="15.75">
      <c r="A18" s="6" t="s">
        <v>27</v>
      </c>
      <c r="B18" s="78"/>
      <c r="C18" s="8"/>
      <c r="D18" s="3"/>
      <c r="E18" s="17"/>
      <c r="F18" s="18"/>
    </row>
    <row r="19" spans="1:6" ht="16.5" thickBot="1">
      <c r="A19" s="11" t="s">
        <v>28</v>
      </c>
      <c r="B19" s="79"/>
      <c r="C19" s="19"/>
      <c r="D19" s="3"/>
      <c r="E19" s="17"/>
      <c r="F19" s="20"/>
    </row>
    <row r="20" spans="1:6" ht="15.75">
      <c r="A20" s="3"/>
      <c r="B20" s="16"/>
      <c r="C20" s="3"/>
      <c r="D20" s="3"/>
      <c r="E20" s="17"/>
      <c r="F20" s="18"/>
    </row>
    <row r="21" ht="15.75" thickBot="1"/>
    <row r="22" spans="1:6" ht="15">
      <c r="A22" s="5"/>
      <c r="B22" s="21"/>
      <c r="C22" s="22" t="s">
        <v>70</v>
      </c>
      <c r="D22" s="21"/>
      <c r="E22" s="66">
        <v>1</v>
      </c>
      <c r="F22" s="7"/>
    </row>
    <row r="23" spans="1:6" ht="15">
      <c r="A23" s="6"/>
      <c r="B23" s="23"/>
      <c r="C23" s="24" t="s">
        <v>71</v>
      </c>
      <c r="D23" s="23"/>
      <c r="E23" s="67">
        <v>1</v>
      </c>
      <c r="F23" s="8"/>
    </row>
    <row r="24" spans="1:6" ht="15">
      <c r="A24" s="6"/>
      <c r="B24" s="23"/>
      <c r="C24" s="24" t="s">
        <v>92</v>
      </c>
      <c r="D24" s="23"/>
      <c r="E24" s="65">
        <v>166.13</v>
      </c>
      <c r="F24" s="8"/>
    </row>
    <row r="25" spans="1:6" ht="15">
      <c r="A25" s="6"/>
      <c r="B25" s="23"/>
      <c r="C25" s="24" t="s">
        <v>93</v>
      </c>
      <c r="D25" s="23"/>
      <c r="E25" s="135">
        <f>E24+SUM(E30:E34)</f>
        <v>166.13</v>
      </c>
      <c r="F25" s="8"/>
    </row>
    <row r="26" spans="1:6" ht="15">
      <c r="A26" s="6"/>
      <c r="B26" s="23"/>
      <c r="C26" s="46" t="s">
        <v>12</v>
      </c>
      <c r="D26" s="23"/>
      <c r="E26" s="25"/>
      <c r="F26" s="44">
        <f>E24*0.4</f>
        <v>66.452</v>
      </c>
    </row>
    <row r="27" spans="1:6" ht="15">
      <c r="A27" s="6"/>
      <c r="B27" s="23"/>
      <c r="C27" s="46" t="s">
        <v>72</v>
      </c>
      <c r="D27" s="23"/>
      <c r="E27" s="25"/>
      <c r="F27" s="44">
        <f>F26*0.5</f>
        <v>33.226</v>
      </c>
    </row>
    <row r="28" spans="1:6" ht="15">
      <c r="A28" s="6"/>
      <c r="B28" s="23"/>
      <c r="C28" s="46" t="s">
        <v>73</v>
      </c>
      <c r="D28" s="23"/>
      <c r="E28" s="25"/>
      <c r="F28" s="44">
        <f>F26*0.5</f>
        <v>33.226</v>
      </c>
    </row>
    <row r="29" spans="1:6" ht="15.75" thickBot="1">
      <c r="A29" s="11"/>
      <c r="B29" s="26"/>
      <c r="C29" s="47" t="s">
        <v>74</v>
      </c>
      <c r="D29" s="26"/>
      <c r="E29" s="27"/>
      <c r="F29" s="45">
        <f>F26*0.5</f>
        <v>33.226</v>
      </c>
    </row>
    <row r="30" spans="1:6" ht="15" outlineLevel="1">
      <c r="A30" s="5"/>
      <c r="B30" s="21"/>
      <c r="C30" s="129" t="s">
        <v>87</v>
      </c>
      <c r="D30" s="21"/>
      <c r="E30" s="132"/>
      <c r="F30" s="130"/>
    </row>
    <row r="31" spans="1:6" ht="15" outlineLevel="1">
      <c r="A31" s="6"/>
      <c r="B31" s="23"/>
      <c r="C31" s="46" t="s">
        <v>88</v>
      </c>
      <c r="D31" s="23"/>
      <c r="E31" s="133"/>
      <c r="F31" s="44"/>
    </row>
    <row r="32" spans="1:6" ht="15" outlineLevel="1">
      <c r="A32" s="6"/>
      <c r="B32" s="23"/>
      <c r="C32" s="46" t="s">
        <v>89</v>
      </c>
      <c r="D32" s="23"/>
      <c r="E32" s="133"/>
      <c r="F32" s="44"/>
    </row>
    <row r="33" spans="1:6" ht="15" outlineLevel="1">
      <c r="A33" s="6"/>
      <c r="B33" s="23"/>
      <c r="C33" s="46" t="s">
        <v>90</v>
      </c>
      <c r="D33" s="23"/>
      <c r="E33" s="133"/>
      <c r="F33" s="44"/>
    </row>
    <row r="34" spans="1:6" ht="15.75" outlineLevel="1" thickBot="1">
      <c r="A34" s="11"/>
      <c r="B34" s="131"/>
      <c r="C34" s="47" t="s">
        <v>91</v>
      </c>
      <c r="D34" s="131"/>
      <c r="E34" s="134"/>
      <c r="F34" s="19"/>
    </row>
    <row r="35" spans="1:6" ht="15.75" thickBot="1">
      <c r="A35" s="3"/>
      <c r="B35" s="3"/>
      <c r="C35" s="28"/>
      <c r="D35" s="3"/>
      <c r="E35" s="3"/>
      <c r="F35" s="3"/>
    </row>
    <row r="36" spans="1:6" s="29" customFormat="1" ht="16.5" thickBot="1">
      <c r="A36" s="89" t="s">
        <v>13</v>
      </c>
      <c r="B36" s="90" t="s">
        <v>29</v>
      </c>
      <c r="C36" s="91" t="s">
        <v>7</v>
      </c>
      <c r="D36" s="92" t="s">
        <v>9</v>
      </c>
      <c r="E36" s="91" t="s">
        <v>8</v>
      </c>
      <c r="F36" s="92" t="s">
        <v>10</v>
      </c>
    </row>
    <row r="37" spans="1:6" s="29" customFormat="1" ht="12.75">
      <c r="A37" s="54" t="s">
        <v>3</v>
      </c>
      <c r="B37" s="58"/>
      <c r="C37" s="60"/>
      <c r="D37" s="49"/>
      <c r="E37" s="48"/>
      <c r="F37" s="49"/>
    </row>
    <row r="38" spans="1:6" ht="15.75">
      <c r="A38" s="55" t="s">
        <v>14</v>
      </c>
      <c r="B38" s="59">
        <f>E25</f>
        <v>166.13</v>
      </c>
      <c r="C38" s="61"/>
      <c r="D38" s="31"/>
      <c r="E38" s="30">
        <v>4.9</v>
      </c>
      <c r="F38" s="31">
        <f>B38*E38/100</f>
        <v>8.14037</v>
      </c>
    </row>
    <row r="39" spans="1:6" ht="15.75">
      <c r="A39" s="55" t="s">
        <v>15</v>
      </c>
      <c r="B39" s="59">
        <f>E25</f>
        <v>166.13</v>
      </c>
      <c r="C39" s="61"/>
      <c r="D39" s="31"/>
      <c r="E39" s="30">
        <v>4.2</v>
      </c>
      <c r="F39" s="31">
        <f>B39*E39/100</f>
        <v>6.97746</v>
      </c>
    </row>
    <row r="40" spans="1:7" ht="15.75">
      <c r="A40" s="93" t="s">
        <v>16</v>
      </c>
      <c r="B40" s="52">
        <f>E25</f>
        <v>166.13</v>
      </c>
      <c r="C40" s="61"/>
      <c r="D40" s="31"/>
      <c r="E40" s="30">
        <v>1.19</v>
      </c>
      <c r="F40" s="31">
        <f>B40*E40/100</f>
        <v>1.9769469999999998</v>
      </c>
      <c r="G40" s="32"/>
    </row>
    <row r="41" spans="1:6" ht="15.75">
      <c r="A41" s="94" t="s">
        <v>4</v>
      </c>
      <c r="B41" s="52"/>
      <c r="C41" s="61"/>
      <c r="D41" s="31"/>
      <c r="E41" s="30"/>
      <c r="F41" s="31"/>
    </row>
    <row r="42" spans="1:6" ht="15.75">
      <c r="A42" s="55" t="s">
        <v>17</v>
      </c>
      <c r="B42" s="52">
        <f>IF((E22*F8)&gt;E25,E25,E22*F8)</f>
        <v>166.13</v>
      </c>
      <c r="C42" s="61">
        <v>4.83</v>
      </c>
      <c r="D42" s="31">
        <f>B42*C42/100</f>
        <v>8.024079</v>
      </c>
      <c r="E42" s="30">
        <v>5.985</v>
      </c>
      <c r="F42" s="31">
        <f>B42*E42/100</f>
        <v>9.9428805</v>
      </c>
    </row>
    <row r="43" spans="1:6" ht="15.75">
      <c r="A43" s="55" t="s">
        <v>18</v>
      </c>
      <c r="B43" s="52">
        <f>E25</f>
        <v>166.13</v>
      </c>
      <c r="C43" s="61">
        <v>0.28</v>
      </c>
      <c r="D43" s="31">
        <f>B43*C43/100</f>
        <v>0.465164</v>
      </c>
      <c r="E43" s="30">
        <v>1.33</v>
      </c>
      <c r="F43" s="31">
        <f>B43*E43/100</f>
        <v>2.209529</v>
      </c>
    </row>
    <row r="44" spans="1:6" ht="15.75">
      <c r="A44" s="55" t="s">
        <v>19</v>
      </c>
      <c r="B44" s="52">
        <f>IF((E22*F8)&gt;E25,E25,E22*F8)</f>
        <v>166.13</v>
      </c>
      <c r="C44" s="61">
        <v>5.3</v>
      </c>
      <c r="D44" s="31">
        <f>B44*C44/100</f>
        <v>8.804889999999999</v>
      </c>
      <c r="E44" s="30">
        <v>5.74</v>
      </c>
      <c r="F44" s="31">
        <f>B44*E44/100</f>
        <v>9.535862</v>
      </c>
    </row>
    <row r="45" spans="1:6" ht="15.75">
      <c r="A45" s="93" t="s">
        <v>20</v>
      </c>
      <c r="B45" s="52">
        <f>IF(($E$22*$F$8)&gt;E25,E25,$E$22*$F$8)</f>
        <v>166.13</v>
      </c>
      <c r="C45" s="61"/>
      <c r="D45" s="31"/>
      <c r="E45" s="30">
        <v>2.415</v>
      </c>
      <c r="F45" s="31">
        <f>B45*E45/100</f>
        <v>4.0120395</v>
      </c>
    </row>
    <row r="46" spans="1:6" ht="15.75">
      <c r="A46" s="93" t="s">
        <v>51</v>
      </c>
      <c r="B46" s="52">
        <f>E25</f>
        <v>166.13</v>
      </c>
      <c r="C46" s="61"/>
      <c r="D46" s="31"/>
      <c r="E46" s="15">
        <v>1.26</v>
      </c>
      <c r="F46" s="31">
        <f>B46*E46/100</f>
        <v>2.093238</v>
      </c>
    </row>
    <row r="47" spans="1:6" ht="15.75">
      <c r="A47" s="95" t="s">
        <v>52</v>
      </c>
      <c r="B47" s="52"/>
      <c r="C47" s="62"/>
      <c r="D47" s="33"/>
      <c r="E47" s="15"/>
      <c r="F47" s="31"/>
    </row>
    <row r="48" spans="1:8" ht="15.75">
      <c r="A48" s="55" t="s">
        <v>53</v>
      </c>
      <c r="B48" s="52">
        <f>E25</f>
        <v>166.13</v>
      </c>
      <c r="C48" s="62">
        <v>2.4</v>
      </c>
      <c r="D48" s="33">
        <f>B48*C48/100</f>
        <v>3.98712</v>
      </c>
      <c r="E48" s="15">
        <v>9.05</v>
      </c>
      <c r="F48" s="31">
        <f aca="true" t="shared" si="0" ref="F48:F55">B48*E48/100</f>
        <v>15.034765</v>
      </c>
      <c r="G48" s="32"/>
      <c r="H48" s="34"/>
    </row>
    <row r="49" spans="1:6" ht="15.75">
      <c r="A49" s="55" t="s">
        <v>54</v>
      </c>
      <c r="B49" s="52">
        <f>E25</f>
        <v>166.13</v>
      </c>
      <c r="C49" s="63"/>
      <c r="D49" s="33"/>
      <c r="E49" s="53">
        <v>0.15</v>
      </c>
      <c r="F49" s="31">
        <f t="shared" si="0"/>
        <v>0.249195</v>
      </c>
    </row>
    <row r="50" spans="1:6" ht="15.75">
      <c r="A50" s="94" t="s">
        <v>5</v>
      </c>
      <c r="B50" s="52"/>
      <c r="C50" s="62"/>
      <c r="D50" s="33"/>
      <c r="E50" s="15"/>
      <c r="F50" s="31"/>
    </row>
    <row r="51" spans="1:6" ht="15.75">
      <c r="A51" s="55" t="s">
        <v>55</v>
      </c>
      <c r="B51" s="52">
        <f>IF(($E$22*$F$8)&gt;E25,E25,$E$22*$F$8)</f>
        <v>166.13</v>
      </c>
      <c r="C51" s="62"/>
      <c r="D51" s="33"/>
      <c r="E51" s="15">
        <v>0.07</v>
      </c>
      <c r="F51" s="31">
        <f t="shared" si="0"/>
        <v>0.116291</v>
      </c>
    </row>
    <row r="52" spans="1:6" ht="15.75">
      <c r="A52" s="55" t="s">
        <v>56</v>
      </c>
      <c r="B52" s="52">
        <f>E25</f>
        <v>166.13</v>
      </c>
      <c r="C52" s="62"/>
      <c r="D52" s="33"/>
      <c r="E52" s="15">
        <v>0.3</v>
      </c>
      <c r="F52" s="31">
        <f t="shared" si="0"/>
        <v>0.49839</v>
      </c>
    </row>
    <row r="53" spans="1:6" ht="15.75">
      <c r="A53" s="55" t="s">
        <v>2</v>
      </c>
      <c r="B53" s="52">
        <f>E25</f>
        <v>166.13</v>
      </c>
      <c r="C53" s="62"/>
      <c r="D53" s="33"/>
      <c r="E53" s="15">
        <v>0.016</v>
      </c>
      <c r="F53" s="31">
        <f t="shared" si="0"/>
        <v>0.0265808</v>
      </c>
    </row>
    <row r="54" spans="1:6" ht="15.75">
      <c r="A54" s="94" t="s">
        <v>6</v>
      </c>
      <c r="B54" s="52"/>
      <c r="C54" s="62"/>
      <c r="D54" s="33"/>
      <c r="E54" s="15"/>
      <c r="F54" s="31"/>
    </row>
    <row r="55" spans="1:6" ht="15.75">
      <c r="A55" s="55" t="s">
        <v>1</v>
      </c>
      <c r="B55" s="52">
        <f>E25</f>
        <v>166.13</v>
      </c>
      <c r="C55" s="62"/>
      <c r="D55" s="33"/>
      <c r="E55" s="15">
        <v>15.4</v>
      </c>
      <c r="F55" s="31">
        <f t="shared" si="0"/>
        <v>25.58402</v>
      </c>
    </row>
    <row r="56" spans="1:6" ht="15.75">
      <c r="A56" s="93" t="s">
        <v>57</v>
      </c>
      <c r="B56" s="52">
        <f>E25*0.9825</f>
        <v>163.222725</v>
      </c>
      <c r="C56" s="62">
        <v>2.4</v>
      </c>
      <c r="D56" s="33">
        <f>C56*B56/100</f>
        <v>3.9173454</v>
      </c>
      <c r="E56" s="15"/>
      <c r="F56" s="31"/>
    </row>
    <row r="57" spans="1:6" ht="15.75">
      <c r="A57" s="93" t="s">
        <v>58</v>
      </c>
      <c r="B57" s="52">
        <f>E25*0.9825</f>
        <v>163.222725</v>
      </c>
      <c r="C57" s="62">
        <v>0.5</v>
      </c>
      <c r="D57" s="33">
        <f>C57*B57/100</f>
        <v>0.816113625</v>
      </c>
      <c r="E57" s="15"/>
      <c r="F57" s="31"/>
    </row>
    <row r="58" spans="1:6" ht="15.75">
      <c r="A58" s="93" t="s">
        <v>59</v>
      </c>
      <c r="B58" s="52">
        <f>E25*0.9825</f>
        <v>163.222725</v>
      </c>
      <c r="C58" s="62">
        <v>6.8</v>
      </c>
      <c r="D58" s="33">
        <f>C58*B58/100</f>
        <v>11.0991453</v>
      </c>
      <c r="E58" s="15"/>
      <c r="F58" s="31"/>
    </row>
    <row r="59" spans="1:6" ht="15.75">
      <c r="A59" s="56" t="s">
        <v>0</v>
      </c>
      <c r="B59" s="52"/>
      <c r="C59" s="62"/>
      <c r="D59" s="50">
        <f>B55*1.257485%</f>
        <v>2.0890598305</v>
      </c>
      <c r="E59" s="15"/>
      <c r="F59" s="31"/>
    </row>
    <row r="60" spans="1:6" ht="16.5" thickBot="1">
      <c r="A60" s="57"/>
      <c r="B60" s="52"/>
      <c r="C60" s="64"/>
      <c r="D60" s="35"/>
      <c r="E60" s="30"/>
      <c r="F60" s="36"/>
    </row>
    <row r="61" spans="1:6" ht="16.5" thickBot="1">
      <c r="A61" s="142" t="s">
        <v>11</v>
      </c>
      <c r="B61" s="143"/>
      <c r="C61" s="144"/>
      <c r="D61" s="114">
        <f>SUM(D38:D58)</f>
        <v>37.113857325</v>
      </c>
      <c r="E61" s="38"/>
      <c r="F61" s="37">
        <f>SUM(F38:F60)</f>
        <v>86.39756779999999</v>
      </c>
    </row>
    <row r="62" spans="1:6" ht="16.5" thickBot="1">
      <c r="A62" s="39"/>
      <c r="B62" s="40"/>
      <c r="C62" s="40"/>
      <c r="D62" s="41"/>
      <c r="E62" s="40"/>
      <c r="F62" s="41"/>
    </row>
    <row r="63" spans="1:6" ht="16.5" thickBot="1">
      <c r="A63" s="116" t="s">
        <v>37</v>
      </c>
      <c r="B63" s="117"/>
      <c r="C63" s="118"/>
      <c r="D63" s="119">
        <f>E25-D61</f>
        <v>129.016142675</v>
      </c>
      <c r="E63" s="89"/>
      <c r="F63" s="96"/>
    </row>
    <row r="64" spans="1:6" ht="15.75">
      <c r="A64" s="120" t="s">
        <v>44</v>
      </c>
      <c r="B64" s="121">
        <f>D63+D57+D56</f>
        <v>133.7496017</v>
      </c>
      <c r="C64" s="122"/>
      <c r="D64" s="123">
        <f>B64*C64%</f>
        <v>0</v>
      </c>
      <c r="E64" s="42"/>
      <c r="F64" s="43"/>
    </row>
    <row r="65" spans="1:6" ht="16.5" thickBot="1">
      <c r="A65" s="3"/>
      <c r="B65" s="97"/>
      <c r="C65" s="15"/>
      <c r="D65" s="51"/>
      <c r="E65" s="42"/>
      <c r="F65" s="43"/>
    </row>
    <row r="66" spans="1:6" ht="15.75">
      <c r="A66" s="98" t="s">
        <v>75</v>
      </c>
      <c r="B66" s="99"/>
      <c r="C66" s="99"/>
      <c r="D66" s="115">
        <f>D63-D64</f>
        <v>129.016142675</v>
      </c>
      <c r="E66" s="99"/>
      <c r="F66" s="100"/>
    </row>
    <row r="67" spans="1:6" ht="15.75">
      <c r="A67" s="101" t="s">
        <v>38</v>
      </c>
      <c r="B67" s="102" t="s">
        <v>39</v>
      </c>
      <c r="C67" s="103" t="s">
        <v>63</v>
      </c>
      <c r="D67" s="102" t="s">
        <v>40</v>
      </c>
      <c r="E67" s="102" t="s">
        <v>39</v>
      </c>
      <c r="F67" s="104" t="s">
        <v>41</v>
      </c>
    </row>
    <row r="68" spans="1:6" ht="15.75">
      <c r="A68" s="105" t="s">
        <v>45</v>
      </c>
      <c r="B68" s="85">
        <f>B64</f>
        <v>133.7496017</v>
      </c>
      <c r="C68" s="86">
        <f>B68</f>
        <v>133.7496017</v>
      </c>
      <c r="D68" s="106" t="s">
        <v>48</v>
      </c>
      <c r="E68" s="107">
        <f>E25+F61</f>
        <v>252.52756779999999</v>
      </c>
      <c r="F68" s="87">
        <f>E68</f>
        <v>252.52756779999999</v>
      </c>
    </row>
    <row r="69" spans="1:6" ht="15.75">
      <c r="A69" s="105" t="s">
        <v>46</v>
      </c>
      <c r="B69" s="87">
        <f>E25</f>
        <v>166.13</v>
      </c>
      <c r="C69" s="88">
        <f>B69</f>
        <v>166.13</v>
      </c>
      <c r="D69" s="106" t="s">
        <v>49</v>
      </c>
      <c r="E69" s="106">
        <f>E23</f>
        <v>1</v>
      </c>
      <c r="F69" s="108">
        <f>E69</f>
        <v>1</v>
      </c>
    </row>
    <row r="70" spans="1:6" ht="15.75">
      <c r="A70" s="109" t="s">
        <v>47</v>
      </c>
      <c r="B70" s="110">
        <f>IF((E22*F8)&gt;E25,E25,E22*F8)</f>
        <v>166.13</v>
      </c>
      <c r="C70" s="111">
        <f>B70</f>
        <v>166.13</v>
      </c>
      <c r="D70" s="112" t="s">
        <v>50</v>
      </c>
      <c r="E70" s="112">
        <f>D64</f>
        <v>0</v>
      </c>
      <c r="F70" s="113">
        <f>E70</f>
        <v>0</v>
      </c>
    </row>
  </sheetData>
  <sheetProtection/>
  <mergeCells count="2">
    <mergeCell ref="D1:F1"/>
    <mergeCell ref="A61:C61"/>
  </mergeCells>
  <printOptions/>
  <pageMargins left="0.5905511811023623" right="0.5905511811023623" top="0.7874015748031497" bottom="0.7874015748031497" header="0" footer="0.5118110236220472"/>
  <pageSetup fitToHeight="1" fitToWidth="1" orientation="portrait" paperSize="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 admin</dc:creator>
  <cp:keywords/>
  <dc:description/>
  <cp:lastModifiedBy>Celyne Lepage</cp:lastModifiedBy>
  <cp:lastPrinted>2016-05-02T13:18:14Z</cp:lastPrinted>
  <dcterms:created xsi:type="dcterms:W3CDTF">2015-07-01T08:43:51Z</dcterms:created>
  <dcterms:modified xsi:type="dcterms:W3CDTF">2019-11-21T16:48:42Z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