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40" yWindow="460" windowWidth="26000" windowHeight="21140" tabRatio="500" activeTab="0"/>
  </bookViews>
  <sheets>
    <sheet name="NOTICE D'UTILISATION" sheetId="1" r:id="rId1"/>
    <sheet name="CALCULETTE FELIN FONPEPS" sheetId="2" r:id="rId2"/>
  </sheets>
  <definedNames/>
  <calcPr fullCalcOnLoad="1"/>
</workbook>
</file>

<file path=xl/comments2.xml><?xml version="1.0" encoding="utf-8"?>
<comments xmlns="http://schemas.openxmlformats.org/spreadsheetml/2006/main">
  <authors>
    <author>Celyne Lepage</author>
  </authors>
  <commentList>
    <comment ref="D20" authorId="0">
      <text>
        <r>
          <rPr>
            <sz val="10"/>
            <color indexed="8"/>
            <rFont val="Tahoma"/>
            <family val="2"/>
          </rPr>
          <t xml:space="preserve">Ce montant peut être transformé en </t>
        </r>
        <r>
          <rPr>
            <b/>
            <sz val="10"/>
            <color indexed="8"/>
            <rFont val="Tahoma"/>
            <family val="2"/>
          </rPr>
          <t xml:space="preserve">2 cachets </t>
        </r>
        <r>
          <rPr>
            <sz val="10"/>
            <color indexed="8"/>
            <rFont val="Tahoma"/>
            <family val="2"/>
          </rPr>
          <t>: 166,12€ + 332,24€ pour un FONPEPS 'optimisé'. Ce découpage doit être réalisé avec l'accord de l'artiste.</t>
        </r>
      </text>
    </comment>
    <comment ref="D21" authorId="0">
      <text>
        <r>
          <rPr>
            <sz val="10"/>
            <color indexed="8"/>
            <rFont val="Calibri"/>
            <family val="2"/>
          </rPr>
          <t xml:space="preserve">Ce montant peut être transformé en </t>
        </r>
        <r>
          <rPr>
            <b/>
            <sz val="10"/>
            <color indexed="8"/>
            <rFont val="Calibri"/>
            <family val="2"/>
          </rPr>
          <t xml:space="preserve">3 cachets </t>
        </r>
        <r>
          <rPr>
            <sz val="10"/>
            <color indexed="8"/>
            <rFont val="Calibri"/>
            <family val="2"/>
          </rPr>
          <t>: 2x166,12€ + 203,68€ pour un FONPEPS 'optimisé'. Ce découpage doit être réalisé avec l'accord de l'artiste.</t>
        </r>
        <r>
          <rPr>
            <sz val="10"/>
            <color indexed="8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<sst xmlns="http://schemas.openxmlformats.org/spreadsheetml/2006/main" count="125" uniqueCount="91">
  <si>
    <t>FONPEPS – notice d'utilisation de l'aide au calcul</t>
  </si>
  <si>
    <t>Ce document s'adresse aux producteurs phonographiques ou structures qui appliquent la Convention Collective de l'Edition Phonographique pour un enregistrement.</t>
  </si>
  <si>
    <t>Il permet de calculer le montant de l'aide à solliciter auprès de la mesure n°9 du FONPEPS.</t>
  </si>
  <si>
    <t>Montants</t>
  </si>
  <si>
    <r>
      <rPr>
        <sz val="12"/>
        <color indexed="8"/>
        <rFont val="Raleway"/>
        <family val="0"/>
      </rPr>
      <t xml:space="preserve">Les partenaires sociaux se sont accordés sur une mesure du calcul basée sur un « cachet de base » minimum de 166,12€ bruts </t>
    </r>
    <r>
      <rPr>
        <sz val="10"/>
        <color indexed="8"/>
        <rFont val="Raleway"/>
        <family val="0"/>
      </rPr>
      <t>(</t>
    </r>
    <r>
      <rPr>
        <i/>
        <sz val="10"/>
        <color indexed="8"/>
        <rFont val="Raleway"/>
        <family val="0"/>
      </rPr>
      <t>màj janvier 2018</t>
    </r>
    <r>
      <rPr>
        <sz val="10"/>
        <color indexed="8"/>
        <rFont val="Raleway"/>
        <family val="0"/>
      </rPr>
      <t>)</t>
    </r>
    <r>
      <rPr>
        <sz val="12"/>
        <color indexed="8"/>
        <rFont val="Raleway"/>
        <family val="0"/>
      </rPr>
      <t>.</t>
    </r>
  </si>
  <si>
    <t>Les partenaires sociaux se sont accordés sur un taux de cotisations patronales de 53,236 %.</t>
  </si>
  <si>
    <t>Nous arrondissons ici le taux à 53,2 % (case D10)</t>
  </si>
  <si>
    <t>A retenir</t>
  </si>
  <si>
    <t>Méthode</t>
  </si>
  <si>
    <t>Il suffit de remplir les cases en jaunes, correspondant aux 3 cas ci-dessous.</t>
  </si>
  <si>
    <t xml:space="preserve">En vert, le cachet de référence. </t>
  </si>
  <si>
    <t>PARTIE 1 – artistes principaux dont la musique enregistrée effectivement utilisée est en dessous de 20 minutes (TITRE II DE L'ANNEXE III)</t>
  </si>
  <si>
    <t>PARTIE 2 – artistes principaux dont la musique enregistrée effectivement utilisée est au-delà de 20 minutes (TITRE II DE L'ANNEXE III)</t>
  </si>
  <si>
    <t>PARTIE 3 – artistes musiciens (TITRE III DE L'ANNEXE III), selon différents cas de figure :</t>
  </si>
  <si>
    <t>L'engagement à la journée doit concerner au minimum 3 journées sur une suite de 7 jours consécutifs. Le cachet dépend de la musique enregistrée effectivement utilisée</t>
  </si>
  <si>
    <t>Cas 1 : 3H ou &lt; 20' de musique utilisée</t>
  </si>
  <si>
    <t>Cas 2 : 4H ou &lt; 27' de musique utilisée</t>
  </si>
  <si>
    <t>Cas 3 : Journée forfait 1 : jusqu'à 20 minutes de musique enregistrée effectivement utilisée</t>
  </si>
  <si>
    <t>Cas 4 : Journée forfait 2 : au-delà de 20 minutes de musique enregistrée effectivement utilisée</t>
  </si>
  <si>
    <t>Cas 5 : Journée forfait 3 : minimum 5 jours d'enregistrement sur une suite de 7 jours consécutifs, jusqu'à 15 minutes de musique utilisée</t>
  </si>
  <si>
    <t>Tous les montants sont issus de la convention collective de l'édition phonographique mise à jour du 12 janvier 2018.</t>
  </si>
  <si>
    <t>FONPEPS – feuille de calcul de l'aide</t>
  </si>
  <si>
    <t>Ce document est une base pour visualiser le montant de l'aide par rapport à différents scenarii d'enregistrements et de cachets. Il vous appartient de le vérifier.</t>
  </si>
  <si>
    <t>Données utilisées</t>
  </si>
  <si>
    <t>montant du cachet de base minimum brut selon CCNEP</t>
  </si>
  <si>
    <t>dernière mise à jour jan.2018</t>
  </si>
  <si>
    <r>
      <rPr>
        <sz val="10"/>
        <rFont val="Raleway"/>
        <family val="0"/>
      </rPr>
      <t xml:space="preserve">charges patronales : % du brut </t>
    </r>
    <r>
      <rPr>
        <sz val="10"/>
        <color indexed="52"/>
        <rFont val="Raleway"/>
        <family val="0"/>
      </rPr>
      <t>ATTENTION, MONTANT FORFAITAIRE FONPEPS</t>
    </r>
  </si>
  <si>
    <t>montant forfaitaire FONPEPS</t>
  </si>
  <si>
    <t>PARTIE 1</t>
  </si>
  <si>
    <r>
      <rPr>
        <b/>
        <sz val="12"/>
        <color indexed="8"/>
        <rFont val="Raleway"/>
        <family val="0"/>
      </rPr>
      <t xml:space="preserve">TITRE II – ARTISTES INTERPRÈTES PRINCIPAUX // </t>
    </r>
    <r>
      <rPr>
        <sz val="10"/>
        <color indexed="8"/>
        <rFont val="Raleway"/>
        <family val="0"/>
      </rPr>
      <t>En dessous de 20 minutes de musique enregistrée effectivement utilisée</t>
    </r>
  </si>
  <si>
    <t>Indiquez ici le nombre d'artistes principaux dont la participation &lt; 5 minutes</t>
  </si>
  <si>
    <t>artistes</t>
  </si>
  <si>
    <t>Indiquez ici le nombre d'artistes principaux dont la participation entre 5 et 9'</t>
  </si>
  <si>
    <t>Indiquez ici le nombre d'artistes principaux dont la participation entre 10 et 19'</t>
  </si>
  <si>
    <t>salaire brut minimum entre 0 et 4'</t>
  </si>
  <si>
    <t>€</t>
  </si>
  <si>
    <t>salaire brut minimum entre 5 et 9'</t>
  </si>
  <si>
    <t>salaire brut minimum entre 10 et 19'</t>
  </si>
  <si>
    <t>salaire brut total pour le projet</t>
  </si>
  <si>
    <t>charges patronales : % du brut (forfait)</t>
  </si>
  <si>
    <t>TOTAL SALAIRES TCC (TOUTES CHARGES COMPRISES) PARTIE 1</t>
  </si>
  <si>
    <t>PARTIE 2</t>
  </si>
  <si>
    <r>
      <rPr>
        <b/>
        <sz val="12"/>
        <color indexed="8"/>
        <rFont val="Raleway"/>
        <family val="0"/>
      </rPr>
      <t xml:space="preserve">TITRE II – ARTISTES INTERPRÈTES PRINCIPAUX // </t>
    </r>
    <r>
      <rPr>
        <sz val="10"/>
        <color indexed="8"/>
        <rFont val="Raleway"/>
        <family val="0"/>
      </rPr>
      <t>Au-delà de 20 minutes de musique enregistrée effectivement utilisée</t>
    </r>
  </si>
  <si>
    <t>Indiquez ici le nombre d'artistes principaux</t>
  </si>
  <si>
    <t>Indiquez ici la durée de l'album</t>
  </si>
  <si>
    <t>minutes</t>
  </si>
  <si>
    <t>salaire brut / minute enregistrée effectivement utilisée</t>
  </si>
  <si>
    <t>Selon CCNEP</t>
  </si>
  <si>
    <t>Artiste 01</t>
  </si>
  <si>
    <t>Artiste 02</t>
  </si>
  <si>
    <t>abattement de 25%</t>
  </si>
  <si>
    <t>Artiste 03</t>
  </si>
  <si>
    <t>abattement de 40%</t>
  </si>
  <si>
    <t>Artiste 04</t>
  </si>
  <si>
    <t>abattement de 50%</t>
  </si>
  <si>
    <t>Artiste 05</t>
  </si>
  <si>
    <t>Minimum légal de salariat brut</t>
  </si>
  <si>
    <t>TOTAL SALAIRES TCC (TOUTES CHARGES COMPRISES) PARTIE 2</t>
  </si>
  <si>
    <t>PARTIE 3</t>
  </si>
  <si>
    <t>TITRE III – ARTISTES MUSICIENS</t>
  </si>
  <si>
    <t>Indiquez ici le nombre d'artistes musiciens cas 1</t>
  </si>
  <si>
    <t>Indiquez ici le nombre TOTAL DE CACHETS POUR LA PROD (par tranche de 3h) – cas 1</t>
  </si>
  <si>
    <t>cachets</t>
  </si>
  <si>
    <t>NB : il est possible d'augmenter le montant du cachet (mais pas diminuer)</t>
  </si>
  <si>
    <t>Indiquez ici le nombre d'artistes musiciens cas 2</t>
  </si>
  <si>
    <t>Indiquez ici le nombre TOTAL DE CACHETS POUR LA PROD (par tranche de 4h) – cas 2</t>
  </si>
  <si>
    <t>Indiquez ici le nombre d'artistes musiciens cas 3</t>
  </si>
  <si>
    <t>Indiquez ici le nombre TOTAL DE CACHETS POUR LA PROD (rémunération a la journée) – cas 3</t>
  </si>
  <si>
    <t>Indiquez ici le nombre d'artistes musiciens cas 4</t>
  </si>
  <si>
    <t>Indiquez ici le nombre TOTAL DE CACHETS POUR LA PROD (rémunération a la journée) - cas 4</t>
  </si>
  <si>
    <t>Indiquez ici le nombre d'artistes musiciens cas 5</t>
  </si>
  <si>
    <t>Indiquez ici le nombre TOTAL DE CACHETS POUR LA PROD (rémunération a la journée) - cas 5</t>
  </si>
  <si>
    <t>TOTAL SALAIRES TCC (TOUTES CHARGES COMPRISES) PARTIE 3</t>
  </si>
  <si>
    <t>PARTIE 1 + PARTIE 2 + PARTIE 3 = TOTAL DES SALAIRES TCC DU PROJET</t>
  </si>
  <si>
    <t>MONTANT DE L'AIDE ASP</t>
  </si>
  <si>
    <t>Nombre d'artistes totaux (principaux + musiciens)</t>
  </si>
  <si>
    <t>Intensité de l'aide en fonction du nombre d'artistes</t>
  </si>
  <si>
    <t>du cachet de base augmenté des charges patronales</t>
  </si>
  <si>
    <t>Nombre total de cachets de base contenus dans le projet</t>
  </si>
  <si>
    <t>cachets de base</t>
  </si>
  <si>
    <t>MONTANT DE L'AIDE FONPEPS</t>
  </si>
  <si>
    <t>Ce document est mis à disposition par la FELIN - Fédération Nationale des Labels Indépendants, selon les termes de la Licence Creative Commons Attribution - Pas d’Utilisation Commerciale 4.0 International.</t>
  </si>
  <si>
    <t>Cette calculette vous permet également de distinguer les différents cas identifiés par la CCNEP.</t>
  </si>
  <si>
    <r>
      <t xml:space="preserve">Les cachets doivent indiquer un minimum de 166,12€ brut. </t>
    </r>
    <r>
      <rPr>
        <b/>
        <sz val="12"/>
        <color indexed="8"/>
        <rFont val="Raleway"/>
        <family val="0"/>
      </rPr>
      <t>l'aide se calcule sur le nombre de cachets</t>
    </r>
    <r>
      <rPr>
        <sz val="12"/>
        <color indexed="8"/>
        <rFont val="Raleway"/>
        <family val="0"/>
      </rPr>
      <t xml:space="preserve"> égaux ou supérieurs à ce montant </t>
    </r>
  </si>
  <si>
    <t>(ex: si vous faites un cachet à 221,51€brut, l'aide sera calculée sur la base de 166,12€ brut)</t>
  </si>
  <si>
    <t>indiquez ici le nombre de cachets édités, égaux ou supérieurs à 166,12 € brut</t>
  </si>
  <si>
    <t>L'aide FONPEPS se réfère uniquement à ce montant de référence, y compris pour le découpage des cachets d’artistes principaux.</t>
  </si>
  <si>
    <t>En plus</t>
  </si>
  <si>
    <t>La FELIN propose à ses adhérents un modèle de bulletin de salaire qui correspond aux attentes du FONPEPS (= pas d'indication du nombre d'heure / cachet) et en adéquation avec le dernier avenant CCNEP.</t>
  </si>
  <si>
    <t>Rendez-vous sur votre espace adhérent !</t>
  </si>
  <si>
    <t>Le modèle de contrat d'engagement du musicien est également disponible aux membres FELIN.</t>
  </si>
</sst>
</file>

<file path=xl/styles.xml><?xml version="1.0" encoding="utf-8"?>
<styleSheet xmlns="http://schemas.openxmlformats.org/spreadsheetml/2006/main">
  <numFmts count="1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.00\ [$€-40C];[Red]\-#,##0.00\ [$€-40C]"/>
    <numFmt numFmtId="165" formatCode="0.0%"/>
    <numFmt numFmtId="166" formatCode="#,##0.00\€;[Red]\-#,##0.00\€"/>
  </numFmts>
  <fonts count="65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Raleway"/>
      <family val="0"/>
    </font>
    <font>
      <b/>
      <sz val="12"/>
      <color indexed="8"/>
      <name val="Raleway"/>
      <family val="0"/>
    </font>
    <font>
      <b/>
      <sz val="16"/>
      <color indexed="8"/>
      <name val="Raleway"/>
      <family val="0"/>
    </font>
    <font>
      <sz val="16"/>
      <color indexed="8"/>
      <name val="Raleway"/>
      <family val="0"/>
    </font>
    <font>
      <i/>
      <sz val="9"/>
      <color indexed="8"/>
      <name val="Raleway"/>
      <family val="0"/>
    </font>
    <font>
      <sz val="10"/>
      <color indexed="8"/>
      <name val="Raleway"/>
      <family val="0"/>
    </font>
    <font>
      <i/>
      <sz val="10"/>
      <color indexed="8"/>
      <name val="Raleway"/>
      <family val="0"/>
    </font>
    <font>
      <i/>
      <sz val="11"/>
      <color indexed="8"/>
      <name val="Raleway"/>
      <family val="0"/>
    </font>
    <font>
      <sz val="11"/>
      <color indexed="8"/>
      <name val="Raleway"/>
      <family val="0"/>
    </font>
    <font>
      <i/>
      <sz val="11"/>
      <color indexed="8"/>
      <name val="Arial"/>
      <family val="2"/>
    </font>
    <font>
      <b/>
      <i/>
      <sz val="11"/>
      <color indexed="8"/>
      <name val="Raleway"/>
      <family val="0"/>
    </font>
    <font>
      <sz val="10"/>
      <name val="Raleway"/>
      <family val="0"/>
    </font>
    <font>
      <b/>
      <sz val="10"/>
      <name val="Raleway"/>
      <family val="0"/>
    </font>
    <font>
      <sz val="10"/>
      <color indexed="52"/>
      <name val="Raleway"/>
      <family val="0"/>
    </font>
    <font>
      <sz val="8"/>
      <name val="Raleway"/>
      <family val="0"/>
    </font>
    <font>
      <b/>
      <sz val="10"/>
      <color indexed="53"/>
      <name val="Raleway"/>
      <family val="0"/>
    </font>
    <font>
      <sz val="10"/>
      <color indexed="53"/>
      <name val="Raleway"/>
      <family val="0"/>
    </font>
    <font>
      <sz val="12"/>
      <color indexed="53"/>
      <name val="Calibri"/>
      <family val="2"/>
    </font>
    <font>
      <sz val="12"/>
      <color indexed="53"/>
      <name val="Raleway"/>
      <family val="0"/>
    </font>
    <font>
      <i/>
      <sz val="10"/>
      <name val="Raleway"/>
      <family val="0"/>
    </font>
    <font>
      <b/>
      <sz val="12"/>
      <name val="Raleway"/>
      <family val="0"/>
    </font>
    <font>
      <sz val="12"/>
      <name val="Raleway"/>
      <family val="0"/>
    </font>
    <font>
      <b/>
      <sz val="10"/>
      <color indexed="8"/>
      <name val="Raleway"/>
      <family val="0"/>
    </font>
    <font>
      <i/>
      <u val="single"/>
      <sz val="7"/>
      <name val="Geneva"/>
      <family val="2"/>
    </font>
    <font>
      <u val="single"/>
      <sz val="10"/>
      <color indexed="30"/>
      <name val="Genev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2" fontId="26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3" fillId="0" borderId="0" xfId="50" applyFont="1" applyBorder="1">
      <alignment/>
      <protection/>
    </xf>
    <xf numFmtId="1" fontId="13" fillId="0" borderId="0" xfId="50" applyNumberFormat="1" applyFont="1" applyBorder="1">
      <alignment/>
      <protection/>
    </xf>
    <xf numFmtId="164" fontId="14" fillId="0" borderId="0" xfId="0" applyNumberFormat="1" applyFont="1" applyFill="1" applyBorder="1" applyAlignment="1">
      <alignment/>
    </xf>
    <xf numFmtId="0" fontId="13" fillId="0" borderId="0" xfId="50" applyFont="1">
      <alignment/>
      <protection/>
    </xf>
    <xf numFmtId="165" fontId="14" fillId="0" borderId="0" xfId="0" applyNumberFormat="1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13" fillId="33" borderId="12" xfId="50" applyFont="1" applyFill="1" applyBorder="1" applyProtection="1">
      <alignment/>
      <protection locked="0"/>
    </xf>
    <xf numFmtId="0" fontId="13" fillId="0" borderId="11" xfId="50" applyFont="1" applyFill="1" applyBorder="1">
      <alignment/>
      <protection/>
    </xf>
    <xf numFmtId="0" fontId="13" fillId="0" borderId="13" xfId="50" applyFont="1" applyFill="1" applyBorder="1">
      <alignment/>
      <protection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13" fillId="33" borderId="15" xfId="50" applyFont="1" applyFill="1" applyBorder="1" applyProtection="1">
      <alignment/>
      <protection locked="0"/>
    </xf>
    <xf numFmtId="0" fontId="13" fillId="0" borderId="0" xfId="50" applyFont="1" applyFill="1" applyBorder="1">
      <alignment/>
      <protection/>
    </xf>
    <xf numFmtId="0" fontId="13" fillId="0" borderId="16" xfId="50" applyFont="1" applyFill="1" applyBorder="1">
      <alignment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/>
    </xf>
    <xf numFmtId="0" fontId="13" fillId="33" borderId="19" xfId="50" applyFont="1" applyFill="1" applyBorder="1" applyProtection="1">
      <alignment/>
      <protection locked="0"/>
    </xf>
    <xf numFmtId="0" fontId="13" fillId="0" borderId="18" xfId="50" applyFont="1" applyFill="1" applyBorder="1">
      <alignment/>
      <protection/>
    </xf>
    <xf numFmtId="0" fontId="13" fillId="0" borderId="20" xfId="50" applyFont="1" applyFill="1" applyBorder="1">
      <alignment/>
      <protection/>
    </xf>
    <xf numFmtId="2" fontId="13" fillId="0" borderId="11" xfId="50" applyNumberFormat="1" applyFont="1" applyBorder="1" applyAlignment="1">
      <alignment wrapText="1"/>
      <protection/>
    </xf>
    <xf numFmtId="4" fontId="13" fillId="0" borderId="11" xfId="50" applyNumberFormat="1" applyFont="1" applyFill="1" applyBorder="1" applyProtection="1">
      <alignment/>
      <protection/>
    </xf>
    <xf numFmtId="166" fontId="13" fillId="0" borderId="11" xfId="50" applyNumberFormat="1" applyFont="1" applyBorder="1">
      <alignment/>
      <protection/>
    </xf>
    <xf numFmtId="166" fontId="16" fillId="0" borderId="13" xfId="50" applyNumberFormat="1" applyFont="1" applyBorder="1">
      <alignment/>
      <protection/>
    </xf>
    <xf numFmtId="4" fontId="13" fillId="0" borderId="0" xfId="50" applyNumberFormat="1" applyFont="1" applyBorder="1">
      <alignment/>
      <protection/>
    </xf>
    <xf numFmtId="166" fontId="13" fillId="0" borderId="0" xfId="50" applyNumberFormat="1" applyFont="1" applyBorder="1">
      <alignment/>
      <protection/>
    </xf>
    <xf numFmtId="166" fontId="16" fillId="0" borderId="16" xfId="50" applyNumberFormat="1" applyFont="1" applyBorder="1">
      <alignment/>
      <protection/>
    </xf>
    <xf numFmtId="4" fontId="13" fillId="0" borderId="0" xfId="50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10" fontId="13" fillId="0" borderId="0" xfId="50" applyNumberFormat="1" applyFont="1" applyFill="1" applyBorder="1" applyAlignment="1">
      <alignment wrapText="1"/>
      <protection/>
    </xf>
    <xf numFmtId="166" fontId="13" fillId="0" borderId="16" xfId="50" applyNumberFormat="1" applyFont="1" applyBorder="1">
      <alignment/>
      <protection/>
    </xf>
    <xf numFmtId="0" fontId="18" fillId="0" borderId="18" xfId="50" applyFont="1" applyBorder="1">
      <alignment/>
      <protection/>
    </xf>
    <xf numFmtId="1" fontId="18" fillId="33" borderId="21" xfId="50" applyNumberFormat="1" applyFont="1" applyFill="1" applyBorder="1">
      <alignment/>
      <protection/>
    </xf>
    <xf numFmtId="166" fontId="18" fillId="0" borderId="18" xfId="50" applyNumberFormat="1" applyFont="1" applyBorder="1">
      <alignment/>
      <protection/>
    </xf>
    <xf numFmtId="166" fontId="18" fillId="0" borderId="20" xfId="50" applyNumberFormat="1" applyFont="1" applyBorder="1">
      <alignment/>
      <protection/>
    </xf>
    <xf numFmtId="0" fontId="18" fillId="0" borderId="0" xfId="50" applyNumberFormat="1" applyFont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50" applyFont="1">
      <alignment/>
      <protection/>
    </xf>
    <xf numFmtId="0" fontId="14" fillId="36" borderId="22" xfId="50" applyFont="1" applyFill="1" applyBorder="1">
      <alignment/>
      <protection/>
    </xf>
    <xf numFmtId="4" fontId="14" fillId="36" borderId="22" xfId="50" applyNumberFormat="1" applyFont="1" applyFill="1" applyBorder="1">
      <alignment/>
      <protection/>
    </xf>
    <xf numFmtId="0" fontId="14" fillId="36" borderId="23" xfId="50" applyFont="1" applyFill="1" applyBorder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13" fillId="0" borderId="11" xfId="50" applyFont="1" applyBorder="1" applyAlignment="1">
      <alignment wrapText="1"/>
      <protection/>
    </xf>
    <xf numFmtId="0" fontId="21" fillId="0" borderId="14" xfId="50" applyFont="1" applyBorder="1" applyAlignment="1">
      <alignment horizontal="left"/>
      <protection/>
    </xf>
    <xf numFmtId="0" fontId="21" fillId="0" borderId="0" xfId="50" applyFont="1" applyBorder="1" applyAlignment="1">
      <alignment horizontal="left"/>
      <protection/>
    </xf>
    <xf numFmtId="0" fontId="21" fillId="0" borderId="0" xfId="50" applyFont="1" applyBorder="1">
      <alignment/>
      <protection/>
    </xf>
    <xf numFmtId="4" fontId="21" fillId="0" borderId="0" xfId="50" applyNumberFormat="1" applyFont="1" applyBorder="1">
      <alignment/>
      <protection/>
    </xf>
    <xf numFmtId="0" fontId="21" fillId="0" borderId="16" xfId="50" applyFont="1" applyBorder="1">
      <alignment/>
      <protection/>
    </xf>
    <xf numFmtId="0" fontId="16" fillId="0" borderId="16" xfId="50" applyFont="1" applyBorder="1">
      <alignment/>
      <protection/>
    </xf>
    <xf numFmtId="166" fontId="18" fillId="0" borderId="0" xfId="50" applyNumberFormat="1" applyFont="1" applyBorder="1">
      <alignment/>
      <protection/>
    </xf>
    <xf numFmtId="166" fontId="18" fillId="0" borderId="16" xfId="50" applyNumberFormat="1" applyFont="1" applyBorder="1">
      <alignment/>
      <protection/>
    </xf>
    <xf numFmtId="0" fontId="13" fillId="36" borderId="22" xfId="50" applyFont="1" applyFill="1" applyBorder="1">
      <alignment/>
      <protection/>
    </xf>
    <xf numFmtId="0" fontId="13" fillId="36" borderId="23" xfId="50" applyFont="1" applyFill="1" applyBorder="1">
      <alignment/>
      <protection/>
    </xf>
    <xf numFmtId="0" fontId="23" fillId="0" borderId="0" xfId="50" applyFont="1">
      <alignment/>
      <protection/>
    </xf>
    <xf numFmtId="0" fontId="13" fillId="0" borderId="0" xfId="50" applyFont="1" applyAlignment="1">
      <alignment horizontal="left" vertical="center"/>
      <protection/>
    </xf>
    <xf numFmtId="0" fontId="13" fillId="0" borderId="0" xfId="50" applyFont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164" fontId="13" fillId="0" borderId="11" xfId="50" applyNumberFormat="1" applyFont="1" applyFill="1" applyBorder="1" applyProtection="1">
      <alignment/>
      <protection/>
    </xf>
    <xf numFmtId="0" fontId="13" fillId="34" borderId="12" xfId="50" applyFont="1" applyFill="1" applyBorder="1" applyProtection="1">
      <alignment/>
      <protection locked="0"/>
    </xf>
    <xf numFmtId="0" fontId="16" fillId="0" borderId="13" xfId="50" applyFont="1" applyFill="1" applyBorder="1">
      <alignment/>
      <protection/>
    </xf>
    <xf numFmtId="0" fontId="21" fillId="0" borderId="14" xfId="50" applyFont="1" applyBorder="1">
      <alignment/>
      <protection/>
    </xf>
    <xf numFmtId="164" fontId="13" fillId="34" borderId="0" xfId="50" applyNumberFormat="1" applyFont="1" applyFill="1" applyBorder="1">
      <alignment/>
      <protection/>
    </xf>
    <xf numFmtId="0" fontId="13" fillId="34" borderId="15" xfId="50" applyFont="1" applyFill="1" applyBorder="1" applyProtection="1">
      <alignment/>
      <protection locked="0"/>
    </xf>
    <xf numFmtId="0" fontId="16" fillId="0" borderId="16" xfId="50" applyFont="1" applyFill="1" applyBorder="1">
      <alignment/>
      <protection/>
    </xf>
    <xf numFmtId="0" fontId="7" fillId="0" borderId="0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164" fontId="13" fillId="33" borderId="0" xfId="50" applyNumberFormat="1" applyFont="1" applyFill="1" applyBorder="1">
      <alignment/>
      <protection/>
    </xf>
    <xf numFmtId="0" fontId="21" fillId="0" borderId="14" xfId="50" applyFont="1" applyBorder="1" applyAlignment="1">
      <alignment wrapText="1"/>
      <protection/>
    </xf>
    <xf numFmtId="0" fontId="7" fillId="0" borderId="18" xfId="0" applyFont="1" applyFill="1" applyBorder="1" applyAlignment="1">
      <alignment horizontal="left" vertical="center"/>
    </xf>
    <xf numFmtId="164" fontId="13" fillId="33" borderId="18" xfId="50" applyNumberFormat="1" applyFont="1" applyFill="1" applyBorder="1">
      <alignment/>
      <protection/>
    </xf>
    <xf numFmtId="0" fontId="7" fillId="33" borderId="19" xfId="0" applyFont="1" applyFill="1" applyBorder="1" applyAlignment="1" applyProtection="1">
      <alignment/>
      <protection locked="0"/>
    </xf>
    <xf numFmtId="0" fontId="16" fillId="0" borderId="20" xfId="50" applyFont="1" applyFill="1" applyBorder="1">
      <alignment/>
      <protection/>
    </xf>
    <xf numFmtId="4" fontId="13" fillId="0" borderId="11" xfId="50" applyNumberFormat="1" applyFont="1" applyFill="1" applyBorder="1">
      <alignment/>
      <protection/>
    </xf>
    <xf numFmtId="0" fontId="22" fillId="37" borderId="0" xfId="50" applyFont="1" applyFill="1" applyAlignment="1">
      <alignment horizontal="left"/>
      <protection/>
    </xf>
    <xf numFmtId="0" fontId="13" fillId="37" borderId="0" xfId="50" applyFont="1" applyFill="1">
      <alignment/>
      <protection/>
    </xf>
    <xf numFmtId="0" fontId="13" fillId="0" borderId="11" xfId="50" applyFont="1" applyBorder="1">
      <alignment/>
      <protection/>
    </xf>
    <xf numFmtId="0" fontId="13" fillId="0" borderId="13" xfId="50" applyFont="1" applyBorder="1">
      <alignment/>
      <protection/>
    </xf>
    <xf numFmtId="9" fontId="13" fillId="0" borderId="0" xfId="50" applyNumberFormat="1" applyFont="1">
      <alignment/>
      <protection/>
    </xf>
    <xf numFmtId="0" fontId="13" fillId="0" borderId="16" xfId="50" applyFont="1" applyBorder="1">
      <alignment/>
      <protection/>
    </xf>
    <xf numFmtId="0" fontId="7" fillId="0" borderId="18" xfId="0" applyFont="1" applyBorder="1" applyAlignment="1">
      <alignment/>
    </xf>
    <xf numFmtId="0" fontId="13" fillId="0" borderId="18" xfId="50" applyFont="1" applyBorder="1">
      <alignment/>
      <protection/>
    </xf>
    <xf numFmtId="0" fontId="13" fillId="0" borderId="20" xfId="50" applyFont="1" applyBorder="1">
      <alignment/>
      <protection/>
    </xf>
    <xf numFmtId="0" fontId="24" fillId="0" borderId="22" xfId="0" applyFont="1" applyBorder="1" applyAlignment="1">
      <alignment/>
    </xf>
    <xf numFmtId="164" fontId="14" fillId="0" borderId="22" xfId="50" applyNumberFormat="1" applyFont="1" applyBorder="1">
      <alignment/>
      <protection/>
    </xf>
    <xf numFmtId="0" fontId="14" fillId="0" borderId="22" xfId="50" applyFont="1" applyBorder="1">
      <alignment/>
      <protection/>
    </xf>
    <xf numFmtId="0" fontId="14" fillId="0" borderId="23" xfId="50" applyFont="1" applyBorder="1">
      <alignment/>
      <protection/>
    </xf>
    <xf numFmtId="2" fontId="25" fillId="0" borderId="0" xfId="44" applyFont="1" applyFill="1" applyBorder="1" applyAlignment="1" applyProtection="1">
      <alignment/>
      <protection/>
    </xf>
    <xf numFmtId="166" fontId="16" fillId="0" borderId="16" xfId="50" applyNumberFormat="1" applyFont="1" applyFill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2" fillId="36" borderId="24" xfId="50" applyFont="1" applyFill="1" applyBorder="1" applyAlignment="1">
      <alignment horizontal="left" vertical="center"/>
      <protection/>
    </xf>
    <xf numFmtId="0" fontId="13" fillId="0" borderId="0" xfId="50" applyFont="1" applyBorder="1" applyAlignment="1">
      <alignment horizontal="left" vertical="center"/>
      <protection/>
    </xf>
    <xf numFmtId="0" fontId="13" fillId="0" borderId="10" xfId="50" applyFont="1" applyBorder="1" applyAlignment="1">
      <alignment horizontal="left" vertical="center"/>
      <protection/>
    </xf>
    <xf numFmtId="0" fontId="13" fillId="0" borderId="14" xfId="50" applyFont="1" applyBorder="1" applyAlignment="1">
      <alignment horizontal="left" vertical="center"/>
      <protection/>
    </xf>
    <xf numFmtId="0" fontId="7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14" xfId="50" applyFont="1" applyBorder="1" applyAlignment="1">
      <alignment horizontal="left" vertical="center" wrapText="1"/>
      <protection/>
    </xf>
    <xf numFmtId="0" fontId="17" fillId="0" borderId="17" xfId="50" applyFont="1" applyFill="1" applyBorder="1" applyAlignment="1">
      <alignment horizontal="left" vertical="center"/>
      <protection/>
    </xf>
    <xf numFmtId="0" fontId="14" fillId="36" borderId="24" xfId="50" applyFont="1" applyFill="1" applyBorder="1" applyAlignment="1">
      <alignment horizontal="left" vertical="center"/>
      <protection/>
    </xf>
    <xf numFmtId="0" fontId="13" fillId="0" borderId="10" xfId="50" applyFont="1" applyBorder="1" applyAlignment="1">
      <alignment horizontal="left" vertical="center" wrapText="1"/>
      <protection/>
    </xf>
    <xf numFmtId="0" fontId="22" fillId="0" borderId="0" xfId="50" applyFont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_simulation calcul ca#B4D842.xls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</xdr:col>
      <xdr:colOff>371475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01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</xdr:col>
      <xdr:colOff>371475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01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76200</xdr:rowOff>
    </xdr:from>
    <xdr:to>
      <xdr:col>0</xdr:col>
      <xdr:colOff>638175</xdr:colOff>
      <xdr:row>80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935325"/>
          <a:ext cx="638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SheetLayoutView="65" zoomScalePageLayoutView="0" workbookViewId="0" topLeftCell="A9">
      <selection activeCell="B51" sqref="B51"/>
    </sheetView>
  </sheetViews>
  <sheetFormatPr defaultColWidth="10.50390625" defaultRowHeight="12.75" customHeight="1"/>
  <cols>
    <col min="1" max="1" width="13.875" style="1" customWidth="1"/>
    <col min="2" max="2" width="54.375" style="1" customWidth="1"/>
    <col min="3" max="3" width="9.625" style="1" customWidth="1"/>
    <col min="4" max="4" width="10.50390625" style="1" customWidth="1"/>
    <col min="5" max="5" width="9.00390625" style="1" customWidth="1"/>
    <col min="6" max="6" width="61.125" style="1" customWidth="1"/>
    <col min="7" max="7" width="75.125" style="1" customWidth="1"/>
    <col min="8" max="8" width="10.50390625" style="0" customWidth="1"/>
    <col min="9" max="16384" width="10.50390625" style="1" customWidth="1"/>
  </cols>
  <sheetData>
    <row r="1" spans="1:13" ht="12.75" customHeight="1">
      <c r="A1" s="2"/>
      <c r="B1" s="2"/>
      <c r="C1" s="2"/>
      <c r="D1" s="3"/>
      <c r="E1" s="2"/>
      <c r="F1" s="2"/>
      <c r="G1" s="4"/>
      <c r="I1" s="5"/>
      <c r="J1" s="2"/>
      <c r="K1" s="2"/>
      <c r="L1" s="6"/>
      <c r="M1" s="6"/>
    </row>
    <row r="2" spans="1:13" ht="12.75" customHeight="1">
      <c r="A2" s="2"/>
      <c r="B2" s="2"/>
      <c r="C2" s="2"/>
      <c r="D2" s="3"/>
      <c r="E2" s="2"/>
      <c r="F2" s="2"/>
      <c r="G2" s="4"/>
      <c r="I2" s="5"/>
      <c r="J2" s="2"/>
      <c r="K2" s="2"/>
      <c r="L2" s="6"/>
      <c r="M2" s="6"/>
    </row>
    <row r="3" spans="1:13" s="9" customFormat="1" ht="21" customHeight="1">
      <c r="A3" s="119" t="s">
        <v>0</v>
      </c>
      <c r="B3" s="119"/>
      <c r="C3" s="119"/>
      <c r="D3" s="119"/>
      <c r="E3" s="119"/>
      <c r="F3" s="119"/>
      <c r="G3" s="7"/>
      <c r="H3"/>
      <c r="I3" s="7"/>
      <c r="J3" s="7"/>
      <c r="K3" s="7"/>
      <c r="L3" s="8"/>
      <c r="M3" s="8"/>
    </row>
    <row r="4" spans="1:13" ht="12.75" customHeight="1">
      <c r="A4" s="10"/>
      <c r="B4" s="10"/>
      <c r="C4" s="10"/>
      <c r="D4" s="3"/>
      <c r="E4" s="2"/>
      <c r="F4" s="2"/>
      <c r="G4" s="4"/>
      <c r="I4" s="5"/>
      <c r="J4" s="2"/>
      <c r="K4" s="2"/>
      <c r="L4" s="6"/>
      <c r="M4" s="6"/>
    </row>
    <row r="5" spans="1:13" ht="12.75" customHeight="1">
      <c r="A5" s="120"/>
      <c r="B5" s="120"/>
      <c r="C5" s="120"/>
      <c r="D5" s="120"/>
      <c r="E5" s="120"/>
      <c r="F5" s="120"/>
      <c r="G5" s="11"/>
      <c r="I5" s="11"/>
      <c r="J5" s="11"/>
      <c r="K5" s="11"/>
      <c r="L5" s="6"/>
      <c r="M5" s="6"/>
    </row>
    <row r="6" spans="1:13" ht="12.75" customHeight="1">
      <c r="A6" s="11"/>
      <c r="B6" s="11"/>
      <c r="C6" s="11"/>
      <c r="D6" s="11"/>
      <c r="E6" s="11"/>
      <c r="F6" s="11"/>
      <c r="G6" s="11"/>
      <c r="I6" s="11"/>
      <c r="J6" s="11"/>
      <c r="K6" s="11"/>
      <c r="L6" s="6"/>
      <c r="M6" s="6"/>
    </row>
    <row r="7" spans="1:13" ht="12.75" customHeight="1">
      <c r="A7" s="11"/>
      <c r="B7" s="11"/>
      <c r="C7" s="11"/>
      <c r="D7" s="11"/>
      <c r="E7" s="11"/>
      <c r="F7" s="11"/>
      <c r="G7" s="12"/>
      <c r="I7" s="11"/>
      <c r="J7" s="11"/>
      <c r="K7" s="11"/>
      <c r="L7" s="6"/>
      <c r="M7" s="6"/>
    </row>
    <row r="8" ht="16.5" customHeight="1">
      <c r="A8" s="1" t="s">
        <v>1</v>
      </c>
    </row>
    <row r="9" ht="16.5" customHeight="1">
      <c r="A9" s="1" t="s">
        <v>2</v>
      </c>
    </row>
    <row r="10" ht="16.5" customHeight="1"/>
    <row r="11" ht="16.5" customHeight="1">
      <c r="A11" s="13" t="s">
        <v>3</v>
      </c>
    </row>
    <row r="12" ht="16.5" customHeight="1">
      <c r="A12" s="1" t="s">
        <v>4</v>
      </c>
    </row>
    <row r="13" ht="16.5" customHeight="1">
      <c r="A13" s="1" t="s">
        <v>5</v>
      </c>
    </row>
    <row r="14" ht="16.5" customHeight="1">
      <c r="A14" s="1" t="s">
        <v>6</v>
      </c>
    </row>
    <row r="15" ht="16.5" customHeight="1"/>
    <row r="16" ht="16.5" customHeight="1">
      <c r="A16" s="13" t="s">
        <v>7</v>
      </c>
    </row>
    <row r="17" ht="16.5" customHeight="1">
      <c r="A17" s="16" t="s">
        <v>83</v>
      </c>
    </row>
    <row r="18" ht="16.5" customHeight="1">
      <c r="A18" s="16" t="s">
        <v>84</v>
      </c>
    </row>
    <row r="19" ht="16.5" customHeight="1">
      <c r="A19" s="1" t="s">
        <v>86</v>
      </c>
    </row>
    <row r="20" ht="16.5" customHeight="1">
      <c r="A20" s="1" t="s">
        <v>82</v>
      </c>
    </row>
    <row r="21" ht="16.5" customHeight="1"/>
    <row r="22" ht="16.5" customHeight="1">
      <c r="A22" s="13" t="s">
        <v>8</v>
      </c>
    </row>
    <row r="23" spans="1:6" ht="16.5" customHeight="1">
      <c r="A23" s="14" t="s">
        <v>9</v>
      </c>
      <c r="B23" s="14"/>
      <c r="C23" s="14"/>
      <c r="D23" s="14"/>
      <c r="E23" s="14"/>
      <c r="F23" s="14"/>
    </row>
    <row r="24" spans="1:6" ht="16.5" customHeight="1">
      <c r="A24" s="15" t="s">
        <v>10</v>
      </c>
      <c r="B24" s="15"/>
      <c r="C24" s="16"/>
      <c r="D24" s="16"/>
      <c r="E24" s="16"/>
      <c r="F24" s="16"/>
    </row>
    <row r="25" spans="1:4" ht="16.5" customHeight="1">
      <c r="A25" s="16"/>
      <c r="B25" s="16"/>
      <c r="C25" s="16"/>
      <c r="D25" s="16"/>
    </row>
    <row r="26" ht="16.5" customHeight="1">
      <c r="A26" s="13" t="s">
        <v>11</v>
      </c>
    </row>
    <row r="27" ht="16.5" customHeight="1">
      <c r="A27" s="13"/>
    </row>
    <row r="28" ht="16.5" customHeight="1">
      <c r="A28" s="13" t="s">
        <v>12</v>
      </c>
    </row>
    <row r="29" ht="16.5" customHeight="1">
      <c r="A29" s="13"/>
    </row>
    <row r="30" ht="16.5" customHeight="1">
      <c r="A30" s="13" t="s">
        <v>13</v>
      </c>
    </row>
    <row r="31" ht="16.5" customHeight="1">
      <c r="B31" s="17" t="s">
        <v>14</v>
      </c>
    </row>
    <row r="32" ht="16.5" customHeight="1">
      <c r="B32" s="18" t="s">
        <v>15</v>
      </c>
    </row>
    <row r="33" ht="16.5" customHeight="1">
      <c r="B33" s="18" t="s">
        <v>16</v>
      </c>
    </row>
    <row r="34" ht="16.5" customHeight="1">
      <c r="B34" s="17" t="s">
        <v>17</v>
      </c>
    </row>
    <row r="35" ht="16.5" customHeight="1">
      <c r="B35" s="17" t="s">
        <v>18</v>
      </c>
    </row>
    <row r="36" ht="16.5" customHeight="1">
      <c r="B36" s="17" t="s">
        <v>19</v>
      </c>
    </row>
    <row r="37" ht="16.5" customHeight="1">
      <c r="B37" s="19"/>
    </row>
    <row r="38" ht="16.5" customHeight="1">
      <c r="B38" s="19"/>
    </row>
    <row r="39" ht="16.5" customHeight="1">
      <c r="A39" s="1" t="s">
        <v>20</v>
      </c>
    </row>
    <row r="41" ht="16.5" customHeight="1">
      <c r="A41" s="13" t="s">
        <v>87</v>
      </c>
    </row>
    <row r="43" ht="16.5" customHeight="1">
      <c r="A43" s="1" t="s">
        <v>88</v>
      </c>
    </row>
    <row r="44" ht="16.5" customHeight="1">
      <c r="A44" s="1" t="s">
        <v>90</v>
      </c>
    </row>
    <row r="45" ht="16.5" customHeight="1">
      <c r="A45" s="1" t="s">
        <v>89</v>
      </c>
    </row>
  </sheetData>
  <sheetProtection selectLockedCells="1" selectUnlockedCells="1"/>
  <mergeCells count="2">
    <mergeCell ref="A3:F3"/>
    <mergeCell ref="A5:F5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45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="120" zoomScaleNormal="120" zoomScaleSheetLayoutView="65" zoomScalePageLayoutView="0" workbookViewId="0" topLeftCell="A1">
      <selection activeCell="D24" sqref="D24"/>
    </sheetView>
  </sheetViews>
  <sheetFormatPr defaultColWidth="10.50390625" defaultRowHeight="12.75" customHeight="1"/>
  <cols>
    <col min="1" max="1" width="13.875" style="1" customWidth="1"/>
    <col min="2" max="2" width="58.125" style="1" customWidth="1"/>
    <col min="3" max="3" width="9.625" style="1" customWidth="1"/>
    <col min="4" max="4" width="16.875" style="1" customWidth="1"/>
    <col min="5" max="5" width="9.00390625" style="1" customWidth="1"/>
    <col min="6" max="6" width="45.375" style="1" customWidth="1"/>
    <col min="7" max="7" width="75.125" style="1" customWidth="1"/>
    <col min="8" max="8" width="10.50390625" style="0" customWidth="1"/>
    <col min="9" max="16384" width="10.50390625" style="1" customWidth="1"/>
  </cols>
  <sheetData>
    <row r="1" spans="1:13" ht="12.75" customHeight="1">
      <c r="A1" s="2"/>
      <c r="B1" s="2"/>
      <c r="C1" s="2"/>
      <c r="D1" s="3"/>
      <c r="E1" s="2"/>
      <c r="F1" s="2"/>
      <c r="G1" s="4"/>
      <c r="I1" s="5"/>
      <c r="J1" s="2"/>
      <c r="K1" s="2"/>
      <c r="L1" s="6"/>
      <c r="M1" s="6"/>
    </row>
    <row r="2" spans="1:13" ht="12.75" customHeight="1">
      <c r="A2" s="2"/>
      <c r="B2" s="2"/>
      <c r="C2" s="2"/>
      <c r="D2" s="3"/>
      <c r="E2" s="2"/>
      <c r="F2" s="2"/>
      <c r="G2" s="4"/>
      <c r="I2" s="5"/>
      <c r="J2" s="2"/>
      <c r="K2" s="2"/>
      <c r="L2" s="6"/>
      <c r="M2" s="6"/>
    </row>
    <row r="3" spans="1:13" s="9" customFormat="1" ht="21" customHeight="1">
      <c r="A3" s="119" t="s">
        <v>21</v>
      </c>
      <c r="B3" s="119"/>
      <c r="C3" s="119"/>
      <c r="D3" s="119"/>
      <c r="E3" s="119"/>
      <c r="F3" s="119"/>
      <c r="G3" s="7"/>
      <c r="H3"/>
      <c r="I3" s="7"/>
      <c r="J3" s="7"/>
      <c r="K3" s="7"/>
      <c r="L3" s="8"/>
      <c r="M3" s="8"/>
    </row>
    <row r="4" spans="1:13" ht="12.75" customHeight="1">
      <c r="A4" s="10"/>
      <c r="B4" s="10"/>
      <c r="C4" s="10"/>
      <c r="D4" s="3"/>
      <c r="E4" s="2"/>
      <c r="F4" s="2"/>
      <c r="G4" s="4"/>
      <c r="I4" s="5"/>
      <c r="J4" s="2"/>
      <c r="K4" s="2"/>
      <c r="L4" s="6"/>
      <c r="M4" s="6"/>
    </row>
    <row r="5" spans="1:13" ht="12.75" customHeight="1">
      <c r="A5"/>
      <c r="B5" s="11"/>
      <c r="C5" s="11"/>
      <c r="D5" s="11"/>
      <c r="E5" s="11"/>
      <c r="F5" s="11"/>
      <c r="G5" s="11"/>
      <c r="I5" s="11"/>
      <c r="J5" s="11"/>
      <c r="K5" s="11"/>
      <c r="L5" s="6"/>
      <c r="M5" s="6"/>
    </row>
    <row r="6" spans="1:13" ht="12.75" customHeight="1">
      <c r="A6" s="11"/>
      <c r="B6" s="11"/>
      <c r="C6" s="11"/>
      <c r="D6" s="11"/>
      <c r="E6" s="11"/>
      <c r="F6" s="11"/>
      <c r="G6" s="12"/>
      <c r="I6" s="11"/>
      <c r="J6" s="11"/>
      <c r="K6" s="11"/>
      <c r="L6" s="6"/>
      <c r="M6" s="6"/>
    </row>
    <row r="7" spans="1:13" ht="41.25" customHeight="1">
      <c r="A7" s="135" t="s">
        <v>22</v>
      </c>
      <c r="B7" s="135"/>
      <c r="C7" s="135"/>
      <c r="D7" s="135"/>
      <c r="E7" s="135"/>
      <c r="F7" s="135"/>
      <c r="G7" s="12"/>
      <c r="I7" s="11"/>
      <c r="J7" s="11"/>
      <c r="K7" s="11"/>
      <c r="L7" s="6"/>
      <c r="M7" s="6"/>
    </row>
    <row r="8" spans="1:13" ht="16.5" customHeight="1">
      <c r="A8" s="135" t="s">
        <v>23</v>
      </c>
      <c r="B8" s="135"/>
      <c r="C8" s="20"/>
      <c r="D8" s="20"/>
      <c r="E8" s="20"/>
      <c r="F8" s="20"/>
      <c r="G8" s="12"/>
      <c r="I8" s="11"/>
      <c r="J8" s="11"/>
      <c r="K8" s="11"/>
      <c r="L8" s="6"/>
      <c r="M8" s="6"/>
    </row>
    <row r="9" spans="1:12" s="24" customFormat="1" ht="16.5" customHeight="1">
      <c r="A9" s="21" t="s">
        <v>24</v>
      </c>
      <c r="B9" s="21"/>
      <c r="C9" s="22"/>
      <c r="D9" s="23">
        <f>164.48*1.01</f>
        <v>166.1248</v>
      </c>
      <c r="E9" s="21" t="s">
        <v>25</v>
      </c>
      <c r="F9" s="21"/>
      <c r="H9"/>
      <c r="I9" s="1"/>
      <c r="J9" s="1"/>
      <c r="K9" s="1"/>
      <c r="L9" s="1"/>
    </row>
    <row r="10" spans="1:12" s="24" customFormat="1" ht="16.5" customHeight="1">
      <c r="A10" s="21" t="s">
        <v>26</v>
      </c>
      <c r="B10" s="21"/>
      <c r="C10" s="22"/>
      <c r="D10" s="25">
        <v>0.532</v>
      </c>
      <c r="E10" s="21" t="s">
        <v>27</v>
      </c>
      <c r="F10" s="21"/>
      <c r="H10"/>
      <c r="I10" s="1"/>
      <c r="J10" s="1"/>
      <c r="K10" s="1"/>
      <c r="L10" s="1"/>
    </row>
    <row r="11" spans="1:12" s="24" customFormat="1" ht="16.5" customHeight="1">
      <c r="A11" s="21"/>
      <c r="B11" s="21"/>
      <c r="C11" s="22"/>
      <c r="D11" s="26"/>
      <c r="E11" s="21"/>
      <c r="F11" s="21"/>
      <c r="H11"/>
      <c r="I11" s="1"/>
      <c r="J11" s="1"/>
      <c r="K11" s="1"/>
      <c r="L11" s="1"/>
    </row>
    <row r="12" spans="1:13" ht="16.5" customHeight="1">
      <c r="A12" s="20"/>
      <c r="B12" s="20"/>
      <c r="C12" s="11"/>
      <c r="D12" s="11"/>
      <c r="E12" s="11"/>
      <c r="F12" s="11"/>
      <c r="G12" s="12"/>
      <c r="I12" s="11"/>
      <c r="J12" s="11"/>
      <c r="K12" s="11"/>
      <c r="L12" s="6"/>
      <c r="M12" s="6"/>
    </row>
    <row r="13" spans="1:12" s="13" customFormat="1" ht="16.5" customHeight="1">
      <c r="A13" s="27" t="s">
        <v>28</v>
      </c>
      <c r="B13" s="28" t="s">
        <v>29</v>
      </c>
      <c r="C13" s="28"/>
      <c r="D13" s="29"/>
      <c r="E13" s="28"/>
      <c r="F13" s="28"/>
      <c r="H13"/>
      <c r="I13" s="1"/>
      <c r="J13" s="1"/>
      <c r="K13" s="1"/>
      <c r="L13" s="1"/>
    </row>
    <row r="14" ht="16.5" customHeight="1"/>
    <row r="15" spans="1:6" s="35" customFormat="1" ht="14.25" customHeight="1">
      <c r="A15" s="133" t="s">
        <v>30</v>
      </c>
      <c r="B15" s="133"/>
      <c r="C15" s="31"/>
      <c r="D15" s="32"/>
      <c r="E15" s="33" t="s">
        <v>31</v>
      </c>
      <c r="F15" s="34"/>
    </row>
    <row r="16" spans="1:6" s="35" customFormat="1" ht="14.25" customHeight="1">
      <c r="A16" s="136" t="s">
        <v>32</v>
      </c>
      <c r="B16" s="136"/>
      <c r="C16" s="37"/>
      <c r="D16" s="38"/>
      <c r="E16" s="39" t="s">
        <v>31</v>
      </c>
      <c r="F16" s="40"/>
    </row>
    <row r="17" spans="1:6" s="35" customFormat="1" ht="14.25" customHeight="1">
      <c r="A17" s="134" t="s">
        <v>33</v>
      </c>
      <c r="B17" s="134"/>
      <c r="C17" s="42"/>
      <c r="D17" s="43"/>
      <c r="E17" s="44" t="s">
        <v>31</v>
      </c>
      <c r="F17" s="45"/>
    </row>
    <row r="18" spans="1:2" ht="16.5" customHeight="1">
      <c r="A18" s="127"/>
      <c r="B18" s="127"/>
    </row>
    <row r="19" spans="1:12" s="24" customFormat="1" ht="16.5" customHeight="1">
      <c r="A19" s="131" t="s">
        <v>34</v>
      </c>
      <c r="B19" s="131"/>
      <c r="C19" s="46">
        <v>178.64</v>
      </c>
      <c r="D19" s="47">
        <f>'CALCULETTE FELIN FONPEPS'!C19*'CALCULETTE FELIN FONPEPS'!D15</f>
        <v>0</v>
      </c>
      <c r="E19" s="48" t="s">
        <v>35</v>
      </c>
      <c r="F19" s="49"/>
      <c r="H19"/>
      <c r="I19" s="1"/>
      <c r="J19" s="1"/>
      <c r="K19" s="1"/>
      <c r="L19" s="1"/>
    </row>
    <row r="20" spans="1:12" s="24" customFormat="1" ht="16.5" customHeight="1">
      <c r="A20" s="124" t="s">
        <v>36</v>
      </c>
      <c r="B20" s="124"/>
      <c r="C20" s="21">
        <f>C19*2</f>
        <v>357.28</v>
      </c>
      <c r="D20" s="50">
        <f>'CALCULETTE FELIN FONPEPS'!C20*'CALCULETTE FELIN FONPEPS'!D16</f>
        <v>0</v>
      </c>
      <c r="E20" s="51" t="s">
        <v>35</v>
      </c>
      <c r="F20" s="118"/>
      <c r="H20"/>
      <c r="I20" s="1"/>
      <c r="J20" s="1"/>
      <c r="K20" s="1"/>
      <c r="L20" s="1"/>
    </row>
    <row r="21" spans="1:12" s="24" customFormat="1" ht="18.75" customHeight="1">
      <c r="A21" s="124" t="s">
        <v>37</v>
      </c>
      <c r="B21" s="124"/>
      <c r="C21" s="21">
        <v>535.92</v>
      </c>
      <c r="D21" s="50">
        <f>'CALCULETTE FELIN FONPEPS'!C21*'CALCULETTE FELIN FONPEPS'!D17</f>
        <v>0</v>
      </c>
      <c r="E21" s="51" t="s">
        <v>35</v>
      </c>
      <c r="F21" s="52"/>
      <c r="H21"/>
      <c r="I21" s="1"/>
      <c r="J21" s="1"/>
      <c r="K21" s="1"/>
      <c r="L21" s="1"/>
    </row>
    <row r="22" spans="1:12" s="24" customFormat="1" ht="16.5" customHeight="1">
      <c r="A22" s="124" t="s">
        <v>38</v>
      </c>
      <c r="B22" s="124"/>
      <c r="C22" s="39"/>
      <c r="D22" s="53">
        <f>SUM('CALCULETTE FELIN FONPEPS'!D19:D21)</f>
        <v>0</v>
      </c>
      <c r="E22" s="54" t="s">
        <v>35</v>
      </c>
      <c r="F22" s="55"/>
      <c r="G22"/>
      <c r="H22"/>
      <c r="I22" s="1"/>
      <c r="J22" s="1"/>
      <c r="K22" s="1"/>
      <c r="L22" s="1"/>
    </row>
    <row r="23" spans="1:12" s="24" customFormat="1" ht="16.5" customHeight="1">
      <c r="A23" s="128" t="s">
        <v>39</v>
      </c>
      <c r="B23" s="128"/>
      <c r="C23" s="56"/>
      <c r="D23" s="53">
        <f>'CALCULETTE FELIN FONPEPS'!D22*'CALCULETTE FELIN FONPEPS'!D10</f>
        <v>0</v>
      </c>
      <c r="E23" s="51" t="s">
        <v>35</v>
      </c>
      <c r="F23" s="57"/>
      <c r="H23"/>
      <c r="I23" s="1"/>
      <c r="J23" s="1"/>
      <c r="K23" s="1"/>
      <c r="L23" s="1"/>
    </row>
    <row r="24" spans="1:12" s="65" customFormat="1" ht="16.5" customHeight="1">
      <c r="A24" s="129" t="s">
        <v>85</v>
      </c>
      <c r="B24" s="129"/>
      <c r="C24" s="58"/>
      <c r="D24" s="59"/>
      <c r="E24" s="60"/>
      <c r="F24" s="61"/>
      <c r="G24" s="62"/>
      <c r="H24" s="63"/>
      <c r="I24" s="64"/>
      <c r="J24" s="64"/>
      <c r="K24" s="64"/>
      <c r="L24" s="64"/>
    </row>
    <row r="25" spans="1:12" s="24" customFormat="1" ht="16.5" customHeight="1">
      <c r="A25" s="130" t="s">
        <v>40</v>
      </c>
      <c r="B25" s="130"/>
      <c r="C25" s="66"/>
      <c r="D25" s="67">
        <f>'CALCULETTE FELIN FONPEPS'!D22+'CALCULETTE FELIN FONPEPS'!D23</f>
        <v>0</v>
      </c>
      <c r="E25" s="66" t="s">
        <v>35</v>
      </c>
      <c r="F25" s="68"/>
      <c r="H25"/>
      <c r="I25" s="1"/>
      <c r="J25" s="1"/>
      <c r="K25" s="1"/>
      <c r="L25" s="1"/>
    </row>
    <row r="26" spans="1:2" ht="16.5" customHeight="1">
      <c r="A26" s="127"/>
      <c r="B26" s="127"/>
    </row>
    <row r="27" spans="1:2" ht="16.5" customHeight="1">
      <c r="A27" s="69"/>
      <c r="B27" s="70"/>
    </row>
    <row r="28" spans="1:12" s="13" customFormat="1" ht="16.5" customHeight="1">
      <c r="A28" s="71" t="s">
        <v>41</v>
      </c>
      <c r="B28" s="72" t="s">
        <v>42</v>
      </c>
      <c r="C28" s="28"/>
      <c r="D28" s="29"/>
      <c r="E28" s="28"/>
      <c r="F28" s="28"/>
      <c r="H28"/>
      <c r="I28" s="1"/>
      <c r="J28" s="1"/>
      <c r="K28" s="1"/>
      <c r="L28" s="1"/>
    </row>
    <row r="29" spans="1:2" ht="16.5" customHeight="1">
      <c r="A29" s="70"/>
      <c r="B29" s="70"/>
    </row>
    <row r="30" spans="1:6" s="35" customFormat="1" ht="14.25" customHeight="1">
      <c r="A30" s="133" t="s">
        <v>43</v>
      </c>
      <c r="B30" s="133"/>
      <c r="C30" s="31"/>
      <c r="D30" s="32"/>
      <c r="E30" s="33" t="s">
        <v>31</v>
      </c>
      <c r="F30" s="34"/>
    </row>
    <row r="31" spans="1:6" s="35" customFormat="1" ht="14.25" customHeight="1">
      <c r="A31" s="134" t="s">
        <v>44</v>
      </c>
      <c r="B31" s="134"/>
      <c r="C31" s="42"/>
      <c r="D31" s="43"/>
      <c r="E31" s="44" t="s">
        <v>45</v>
      </c>
      <c r="F31" s="45"/>
    </row>
    <row r="32" spans="1:2" ht="16.5" customHeight="1">
      <c r="A32" s="127"/>
      <c r="B32" s="127"/>
    </row>
    <row r="33" spans="1:12" s="24" customFormat="1" ht="16.5" customHeight="1">
      <c r="A33" s="131" t="s">
        <v>46</v>
      </c>
      <c r="B33" s="131"/>
      <c r="C33" s="73"/>
      <c r="D33" s="47">
        <v>29.47</v>
      </c>
      <c r="E33" s="48" t="s">
        <v>35</v>
      </c>
      <c r="F33" s="49" t="s">
        <v>47</v>
      </c>
      <c r="H33"/>
      <c r="I33" s="1"/>
      <c r="J33" s="1"/>
      <c r="K33" s="1"/>
      <c r="L33" s="1"/>
    </row>
    <row r="34" spans="1:12" s="24" customFormat="1" ht="16.5" customHeight="1">
      <c r="A34" s="74" t="s">
        <v>48</v>
      </c>
      <c r="B34" s="75"/>
      <c r="C34" s="76"/>
      <c r="D34" s="77">
        <f>IF('CALCULETTE FELIN FONPEPS'!D30=0,0,IF('CALCULETTE FELIN FONPEPS'!D30=1,'CALCULETTE FELIN FONPEPS'!D33*'CALCULETTE FELIN FONPEPS'!D31,IF('CALCULETTE FELIN FONPEPS'!D30&gt;1,'CALCULETTE FELIN FONPEPS'!D33*'CALCULETTE FELIN FONPEPS'!D31,0)))</f>
        <v>0</v>
      </c>
      <c r="E34" s="76"/>
      <c r="F34" s="78"/>
      <c r="H34"/>
      <c r="I34" s="1"/>
      <c r="J34" s="1"/>
      <c r="K34" s="1"/>
      <c r="L34" s="1"/>
    </row>
    <row r="35" spans="1:12" s="24" customFormat="1" ht="16.5" customHeight="1">
      <c r="A35" s="74" t="s">
        <v>49</v>
      </c>
      <c r="B35" s="75"/>
      <c r="C35" s="76"/>
      <c r="D35" s="77">
        <f>IF('CALCULETTE FELIN FONPEPS'!D30&gt;1,'CALCULETTE FELIN FONPEPS'!D33*'CALCULETTE FELIN FONPEPS'!D31*0.75,0)</f>
        <v>0</v>
      </c>
      <c r="E35" s="76" t="s">
        <v>50</v>
      </c>
      <c r="F35" s="78"/>
      <c r="H35"/>
      <c r="I35" s="1"/>
      <c r="J35" s="1"/>
      <c r="K35" s="1"/>
      <c r="L35" s="1"/>
    </row>
    <row r="36" spans="1:12" s="24" customFormat="1" ht="16.5" customHeight="1">
      <c r="A36" s="74" t="s">
        <v>51</v>
      </c>
      <c r="B36" s="75"/>
      <c r="C36" s="76"/>
      <c r="D36" s="77">
        <f>IF('CALCULETTE FELIN FONPEPS'!D30&gt;2,'CALCULETTE FELIN FONPEPS'!D33*'CALCULETTE FELIN FONPEPS'!D31*0.6,0)</f>
        <v>0</v>
      </c>
      <c r="E36" s="76" t="s">
        <v>52</v>
      </c>
      <c r="F36" s="78"/>
      <c r="H36"/>
      <c r="I36" s="1"/>
      <c r="J36" s="1"/>
      <c r="K36" s="1"/>
      <c r="L36" s="1"/>
    </row>
    <row r="37" spans="1:12" s="24" customFormat="1" ht="16.5" customHeight="1">
      <c r="A37" s="74" t="s">
        <v>53</v>
      </c>
      <c r="B37" s="75"/>
      <c r="C37" s="76"/>
      <c r="D37" s="77">
        <f>IF('CALCULETTE FELIN FONPEPS'!D30&gt;3,'CALCULETTE FELIN FONPEPS'!D33*'CALCULETTE FELIN FONPEPS'!D31*0.5,0)</f>
        <v>0</v>
      </c>
      <c r="E37" s="76" t="s">
        <v>54</v>
      </c>
      <c r="F37" s="78"/>
      <c r="H37"/>
      <c r="I37" s="1"/>
      <c r="J37" s="1"/>
      <c r="K37" s="1"/>
      <c r="L37" s="1"/>
    </row>
    <row r="38" spans="1:12" s="24" customFormat="1" ht="16.5" customHeight="1">
      <c r="A38" s="74" t="s">
        <v>55</v>
      </c>
      <c r="B38" s="75"/>
      <c r="C38" s="76"/>
      <c r="D38" s="77">
        <f>IF('CALCULETTE FELIN FONPEPS'!D30&gt;4,'CALCULETTE FELIN FONPEPS'!D33*'CALCULETTE FELIN FONPEPS'!D31*0.5,0)</f>
        <v>0</v>
      </c>
      <c r="E38" s="76" t="s">
        <v>54</v>
      </c>
      <c r="F38" s="78"/>
      <c r="H38"/>
      <c r="I38" s="1"/>
      <c r="J38" s="1"/>
      <c r="K38" s="1"/>
      <c r="L38" s="1"/>
    </row>
    <row r="39" spans="1:12" s="24" customFormat="1" ht="16.5" customHeight="1">
      <c r="A39" s="124" t="s">
        <v>38</v>
      </c>
      <c r="B39" s="124"/>
      <c r="C39" s="39"/>
      <c r="D39" s="53">
        <f>SUM('CALCULETTE FELIN FONPEPS'!D34:D38)</f>
        <v>0</v>
      </c>
      <c r="E39" s="54" t="s">
        <v>35</v>
      </c>
      <c r="F39" s="79" t="s">
        <v>56</v>
      </c>
      <c r="G39"/>
      <c r="H39"/>
      <c r="I39" s="1"/>
      <c r="J39" s="1"/>
      <c r="K39" s="1"/>
      <c r="L39" s="1"/>
    </row>
    <row r="40" spans="1:12" s="24" customFormat="1" ht="16.5" customHeight="1">
      <c r="A40" s="128" t="s">
        <v>39</v>
      </c>
      <c r="B40" s="128"/>
      <c r="C40" s="56"/>
      <c r="D40" s="53">
        <f>'CALCULETTE FELIN FONPEPS'!D39*'CALCULETTE FELIN FONPEPS'!D10</f>
        <v>0</v>
      </c>
      <c r="E40" s="51" t="s">
        <v>35</v>
      </c>
      <c r="F40" s="57"/>
      <c r="H40"/>
      <c r="I40" s="1"/>
      <c r="J40" s="1"/>
      <c r="K40" s="1"/>
      <c r="L40" s="1"/>
    </row>
    <row r="41" spans="1:12" s="65" customFormat="1" ht="16.5" customHeight="1">
      <c r="A41" s="129" t="s">
        <v>85</v>
      </c>
      <c r="B41" s="129"/>
      <c r="C41" s="58"/>
      <c r="D41" s="59"/>
      <c r="E41" s="80"/>
      <c r="F41" s="81"/>
      <c r="G41" s="62"/>
      <c r="H41" s="63"/>
      <c r="I41" s="64"/>
      <c r="J41" s="64"/>
      <c r="K41" s="64"/>
      <c r="L41" s="64"/>
    </row>
    <row r="42" spans="1:12" s="24" customFormat="1" ht="16.5" customHeight="1">
      <c r="A42" s="130" t="s">
        <v>57</v>
      </c>
      <c r="B42" s="130"/>
      <c r="C42" s="66"/>
      <c r="D42" s="67">
        <f>'CALCULETTE FELIN FONPEPS'!D39+'CALCULETTE FELIN FONPEPS'!D40</f>
        <v>0</v>
      </c>
      <c r="E42" s="82" t="s">
        <v>35</v>
      </c>
      <c r="F42" s="83"/>
      <c r="H42"/>
      <c r="I42" s="1"/>
      <c r="J42" s="1"/>
      <c r="K42" s="1"/>
      <c r="L42" s="1"/>
    </row>
    <row r="43" spans="1:12" s="84" customFormat="1" ht="16.5" customHeight="1">
      <c r="A43" s="132"/>
      <c r="B43" s="132"/>
      <c r="H43"/>
      <c r="I43" s="1"/>
      <c r="J43" s="1"/>
      <c r="K43" s="1"/>
      <c r="L43" s="1"/>
    </row>
    <row r="44" spans="1:8" s="24" customFormat="1" ht="16.5" customHeight="1">
      <c r="A44" s="85"/>
      <c r="B44" s="86"/>
      <c r="H44"/>
    </row>
    <row r="45" spans="1:6" ht="16.5" customHeight="1">
      <c r="A45" s="71" t="s">
        <v>58</v>
      </c>
      <c r="B45" s="72" t="s">
        <v>59</v>
      </c>
      <c r="C45" s="28"/>
      <c r="D45" s="29"/>
      <c r="E45" s="28"/>
      <c r="F45" s="28"/>
    </row>
    <row r="46" spans="1:2" ht="16.5" customHeight="1">
      <c r="A46" s="127"/>
      <c r="B46" s="127"/>
    </row>
    <row r="47" spans="1:12" s="24" customFormat="1" ht="14.25" customHeight="1">
      <c r="A47" s="30" t="s">
        <v>60</v>
      </c>
      <c r="B47" s="87"/>
      <c r="C47" s="88"/>
      <c r="D47" s="89"/>
      <c r="E47" s="33" t="s">
        <v>31</v>
      </c>
      <c r="F47" s="90"/>
      <c r="G47" s="91"/>
      <c r="H47" s="35"/>
      <c r="I47" s="35"/>
      <c r="J47" s="35"/>
      <c r="K47" s="35"/>
      <c r="L47" s="35"/>
    </row>
    <row r="48" spans="1:12" s="24" customFormat="1" ht="14.25" customHeight="1">
      <c r="A48" s="36" t="s">
        <v>61</v>
      </c>
      <c r="B48"/>
      <c r="C48" s="92">
        <v>166.13</v>
      </c>
      <c r="D48" s="93"/>
      <c r="E48" s="39" t="s">
        <v>62</v>
      </c>
      <c r="F48" s="94" t="s">
        <v>63</v>
      </c>
      <c r="G48" s="91"/>
      <c r="H48" s="35"/>
      <c r="I48" s="35"/>
      <c r="J48" s="35"/>
      <c r="K48" s="35"/>
      <c r="L48" s="35"/>
    </row>
    <row r="49" spans="1:12" s="24" customFormat="1" ht="14.25" customHeight="1">
      <c r="A49" s="36" t="s">
        <v>64</v>
      </c>
      <c r="B49" s="95"/>
      <c r="C49"/>
      <c r="D49" s="96"/>
      <c r="E49" s="39" t="s">
        <v>31</v>
      </c>
      <c r="F49" s="94"/>
      <c r="G49" s="91"/>
      <c r="H49" s="35"/>
      <c r="I49" s="35"/>
      <c r="J49" s="35"/>
      <c r="K49" s="35"/>
      <c r="L49" s="35"/>
    </row>
    <row r="50" spans="1:12" s="24" customFormat="1" ht="14.25" customHeight="1">
      <c r="A50" s="36" t="s">
        <v>65</v>
      </c>
      <c r="B50" s="95"/>
      <c r="C50" s="97">
        <v>221.51</v>
      </c>
      <c r="D50" s="38"/>
      <c r="E50" s="39" t="s">
        <v>62</v>
      </c>
      <c r="F50" s="94"/>
      <c r="G50" s="91"/>
      <c r="H50" s="35"/>
      <c r="I50" s="35"/>
      <c r="J50" s="35"/>
      <c r="K50" s="35"/>
      <c r="L50" s="35"/>
    </row>
    <row r="51" spans="1:12" s="24" customFormat="1" ht="14.25" customHeight="1">
      <c r="A51" s="36" t="s">
        <v>66</v>
      </c>
      <c r="B51" s="95"/>
      <c r="C51"/>
      <c r="D51" s="96"/>
      <c r="E51" s="39" t="s">
        <v>31</v>
      </c>
      <c r="F51" s="94"/>
      <c r="G51" s="91"/>
      <c r="H51" s="35"/>
      <c r="I51" s="35"/>
      <c r="J51" s="35"/>
      <c r="K51" s="35"/>
      <c r="L51" s="35"/>
    </row>
    <row r="52" spans="1:12" s="24" customFormat="1" ht="14.25" customHeight="1">
      <c r="A52" s="36" t="s">
        <v>67</v>
      </c>
      <c r="B52" s="95"/>
      <c r="C52" s="97">
        <v>275.16</v>
      </c>
      <c r="D52" s="38"/>
      <c r="E52" s="39" t="s">
        <v>62</v>
      </c>
      <c r="F52" s="94"/>
      <c r="G52" s="91"/>
      <c r="H52" s="35"/>
      <c r="I52" s="35"/>
      <c r="J52" s="35"/>
      <c r="K52" s="35"/>
      <c r="L52" s="35"/>
    </row>
    <row r="53" spans="1:12" s="24" customFormat="1" ht="14.25" customHeight="1">
      <c r="A53" s="36" t="s">
        <v>68</v>
      </c>
      <c r="B53" s="95"/>
      <c r="C53"/>
      <c r="D53" s="96"/>
      <c r="E53" s="39" t="s">
        <v>31</v>
      </c>
      <c r="F53" s="94"/>
      <c r="G53" s="91"/>
      <c r="H53" s="35"/>
      <c r="I53" s="35"/>
      <c r="J53" s="35"/>
      <c r="K53" s="35"/>
      <c r="L53" s="35"/>
    </row>
    <row r="54" spans="1:12" s="24" customFormat="1" ht="14.25" customHeight="1">
      <c r="A54" s="36" t="s">
        <v>69</v>
      </c>
      <c r="B54" s="95"/>
      <c r="C54" s="97">
        <v>385.41</v>
      </c>
      <c r="D54" s="38"/>
      <c r="E54" s="39" t="s">
        <v>62</v>
      </c>
      <c r="F54" s="94"/>
      <c r="G54" s="91"/>
      <c r="H54" s="35"/>
      <c r="I54" s="35"/>
      <c r="J54" s="35"/>
      <c r="K54" s="35"/>
      <c r="L54" s="35"/>
    </row>
    <row r="55" spans="1:7" s="35" customFormat="1" ht="14.25" customHeight="1">
      <c r="A55" s="36" t="s">
        <v>70</v>
      </c>
      <c r="B55" s="95"/>
      <c r="C55"/>
      <c r="D55" s="96"/>
      <c r="E55" s="39" t="s">
        <v>31</v>
      </c>
      <c r="F55" s="94"/>
      <c r="G55" s="98"/>
    </row>
    <row r="56" spans="1:7" s="35" customFormat="1" ht="14.25" customHeight="1">
      <c r="A56" s="41" t="s">
        <v>71</v>
      </c>
      <c r="B56" s="99"/>
      <c r="C56" s="100">
        <v>248.28</v>
      </c>
      <c r="D56" s="101"/>
      <c r="E56" s="44" t="s">
        <v>62</v>
      </c>
      <c r="F56" s="102"/>
      <c r="G56" s="98"/>
    </row>
    <row r="57" spans="1:12" s="24" customFormat="1" ht="16.5" customHeight="1">
      <c r="A57" s="123" t="s">
        <v>38</v>
      </c>
      <c r="B57" s="123"/>
      <c r="C57" s="33"/>
      <c r="D57" s="103">
        <f>'CALCULETTE FELIN FONPEPS'!D48*'CALCULETTE FELIN FONPEPS'!C48+'CALCULETTE FELIN FONPEPS'!D50*'CALCULETTE FELIN FONPEPS'!C50+'CALCULETTE FELIN FONPEPS'!D52*'CALCULETTE FELIN FONPEPS'!C52+'CALCULETTE FELIN FONPEPS'!D54*'CALCULETTE FELIN FONPEPS'!C54+'CALCULETTE FELIN FONPEPS'!D56*'CALCULETTE FELIN FONPEPS'!C56</f>
        <v>0</v>
      </c>
      <c r="E57" s="48" t="s">
        <v>35</v>
      </c>
      <c r="F57" s="49" t="s">
        <v>56</v>
      </c>
      <c r="G57" s="21"/>
      <c r="H57"/>
      <c r="I57" s="1"/>
      <c r="J57" s="1"/>
      <c r="K57" s="1"/>
      <c r="L57" s="1"/>
    </row>
    <row r="58" spans="1:12" s="24" customFormat="1" ht="16.5" customHeight="1">
      <c r="A58" s="128" t="s">
        <v>39</v>
      </c>
      <c r="B58" s="128"/>
      <c r="C58" s="56"/>
      <c r="D58" s="53">
        <f>'CALCULETTE FELIN FONPEPS'!D57*'CALCULETTE FELIN FONPEPS'!D10</f>
        <v>0</v>
      </c>
      <c r="E58" s="51" t="s">
        <v>35</v>
      </c>
      <c r="F58" s="57"/>
      <c r="H58"/>
      <c r="I58" s="1"/>
      <c r="J58" s="1"/>
      <c r="K58" s="1"/>
      <c r="L58" s="1"/>
    </row>
    <row r="59" spans="1:12" s="65" customFormat="1" ht="16.5" customHeight="1">
      <c r="A59" s="129" t="s">
        <v>85</v>
      </c>
      <c r="B59" s="129"/>
      <c r="C59" s="58"/>
      <c r="D59" s="59"/>
      <c r="E59" s="60"/>
      <c r="F59" s="61"/>
      <c r="G59" s="62"/>
      <c r="H59" s="63"/>
      <c r="I59" s="64"/>
      <c r="J59" s="64"/>
      <c r="K59" s="64"/>
      <c r="L59" s="64"/>
    </row>
    <row r="60" spans="1:12" s="24" customFormat="1" ht="16.5" customHeight="1">
      <c r="A60" s="130" t="s">
        <v>72</v>
      </c>
      <c r="B60" s="130"/>
      <c r="C60" s="66"/>
      <c r="D60" s="67">
        <f>'CALCULETTE FELIN FONPEPS'!D57+'CALCULETTE FELIN FONPEPS'!D58</f>
        <v>0</v>
      </c>
      <c r="E60" s="66" t="s">
        <v>35</v>
      </c>
      <c r="F60" s="68"/>
      <c r="H60"/>
      <c r="I60" s="1"/>
      <c r="J60" s="1"/>
      <c r="K60" s="1"/>
      <c r="L60" s="1"/>
    </row>
    <row r="61" spans="1:6" ht="16.5" customHeight="1">
      <c r="A61" s="122"/>
      <c r="B61" s="122"/>
      <c r="C61" s="24"/>
      <c r="D61" s="24"/>
      <c r="E61" s="24"/>
      <c r="F61" s="24"/>
    </row>
    <row r="62" spans="1:12" s="24" customFormat="1" ht="16.5" customHeight="1">
      <c r="A62" s="121" t="s">
        <v>73</v>
      </c>
      <c r="B62" s="121"/>
      <c r="C62" s="66"/>
      <c r="D62" s="67">
        <f>D25+D42+D60</f>
        <v>0</v>
      </c>
      <c r="E62" s="66" t="s">
        <v>35</v>
      </c>
      <c r="F62" s="68"/>
      <c r="H62"/>
      <c r="I62" s="1"/>
      <c r="J62" s="1"/>
      <c r="K62" s="1"/>
      <c r="L62" s="1"/>
    </row>
    <row r="63" spans="1:6" ht="16.5" customHeight="1">
      <c r="A63" s="85"/>
      <c r="B63" s="86"/>
      <c r="C63" s="24"/>
      <c r="D63" s="24"/>
      <c r="E63" s="24"/>
      <c r="F63" s="24"/>
    </row>
    <row r="64" spans="1:6" ht="16.5" customHeight="1">
      <c r="A64" s="85"/>
      <c r="B64" s="86"/>
      <c r="C64" s="24"/>
      <c r="D64" s="24"/>
      <c r="E64" s="24"/>
      <c r="F64" s="24"/>
    </row>
    <row r="65" spans="1:6" ht="16.5" customHeight="1">
      <c r="A65" s="104" t="s">
        <v>74</v>
      </c>
      <c r="B65" s="104"/>
      <c r="C65" s="105"/>
      <c r="D65" s="105"/>
      <c r="E65" s="105"/>
      <c r="F65" s="105"/>
    </row>
    <row r="66" spans="1:6" ht="16.5" customHeight="1">
      <c r="A66" s="122"/>
      <c r="B66" s="122"/>
      <c r="C66" s="24"/>
      <c r="D66" s="24"/>
      <c r="E66" s="24"/>
      <c r="F66" s="24"/>
    </row>
    <row r="67" spans="1:6" ht="16.5" customHeight="1">
      <c r="A67" s="123" t="s">
        <v>75</v>
      </c>
      <c r="B67" s="123"/>
      <c r="C67" s="106"/>
      <c r="D67" s="106">
        <f>'CALCULETTE FELIN FONPEPS'!D15+'CALCULETTE FELIN FONPEPS'!D16+'CALCULETTE FELIN FONPEPS'!D17+'CALCULETTE FELIN FONPEPS'!D30+'CALCULETTE FELIN FONPEPS'!D47+'CALCULETTE FELIN FONPEPS'!D49+'CALCULETTE FELIN FONPEPS'!D51+'CALCULETTE FELIN FONPEPS'!D53+'CALCULETTE FELIN FONPEPS'!D55</f>
        <v>0</v>
      </c>
      <c r="E67" s="106" t="s">
        <v>31</v>
      </c>
      <c r="F67" s="107"/>
    </row>
    <row r="68" spans="1:6" ht="16.5" customHeight="1">
      <c r="A68" s="124" t="s">
        <v>76</v>
      </c>
      <c r="B68" s="124"/>
      <c r="C68" s="24"/>
      <c r="D68" s="108">
        <f>IF('CALCULETTE FELIN FONPEPS'!D67=1,0.25,IF('CALCULETTE FELIN FONPEPS'!D67=2,0.25,IF('CALCULETTE FELIN FONPEPS'!D67=3,0.35,IF('CALCULETTE FELIN FONPEPS'!D67=4,0.45,IF('CALCULETTE FELIN FONPEPS'!D67=5,0.55,IF('CALCULETTE FELIN FONPEPS'!D67&gt;5,0.6,0))))))</f>
        <v>0</v>
      </c>
      <c r="E68" s="21" t="s">
        <v>77</v>
      </c>
      <c r="F68" s="109"/>
    </row>
    <row r="69" spans="1:8" s="35" customFormat="1" ht="16.5" customHeight="1">
      <c r="A69" s="125" t="s">
        <v>78</v>
      </c>
      <c r="B69" s="125"/>
      <c r="C69" s="110"/>
      <c r="D69" s="111">
        <f>INT('CALCULETTE FELIN FONPEPS'!D24+'CALCULETTE FELIN FONPEPS'!D41+'CALCULETTE FELIN FONPEPS'!D59)</f>
        <v>0</v>
      </c>
      <c r="E69" s="111" t="s">
        <v>79</v>
      </c>
      <c r="F69" s="112"/>
      <c r="H69"/>
    </row>
    <row r="70" spans="1:8" s="35" customFormat="1" ht="16.5" customHeight="1">
      <c r="A70" s="126" t="s">
        <v>80</v>
      </c>
      <c r="B70" s="126"/>
      <c r="C70" s="113"/>
      <c r="D70" s="114">
        <f>'CALCULETTE FELIN FONPEPS'!D69*('CALCULETTE FELIN FONPEPS'!D9+'CALCULETTE FELIN FONPEPS'!D9*'CALCULETTE FELIN FONPEPS'!D10)*'CALCULETTE FELIN FONPEPS'!D68</f>
        <v>0</v>
      </c>
      <c r="E70" s="115"/>
      <c r="F70" s="116"/>
      <c r="H70"/>
    </row>
    <row r="82" ht="12.75" customHeight="1">
      <c r="A82" s="117" t="s">
        <v>81</v>
      </c>
    </row>
  </sheetData>
  <sheetProtection selectLockedCells="1" selectUnlockedCells="1"/>
  <mergeCells count="36">
    <mergeCell ref="A3:F3"/>
    <mergeCell ref="A7:F7"/>
    <mergeCell ref="A8:B8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0:B30"/>
    <mergeCell ref="A31:B31"/>
    <mergeCell ref="A32:B32"/>
    <mergeCell ref="A33:B33"/>
    <mergeCell ref="A39:B39"/>
    <mergeCell ref="A40:B40"/>
    <mergeCell ref="A41:B41"/>
    <mergeCell ref="A42:B42"/>
    <mergeCell ref="A43:B43"/>
    <mergeCell ref="A46:B46"/>
    <mergeCell ref="A57:B57"/>
    <mergeCell ref="A58:B58"/>
    <mergeCell ref="A59:B59"/>
    <mergeCell ref="A60:B60"/>
    <mergeCell ref="A61:B61"/>
    <mergeCell ref="A62:B62"/>
    <mergeCell ref="A66:B66"/>
    <mergeCell ref="A67:B67"/>
    <mergeCell ref="A68:B68"/>
    <mergeCell ref="A69:B69"/>
    <mergeCell ref="A70:B70"/>
  </mergeCells>
  <dataValidations count="1">
    <dataValidation operator="greaterThanOrEqual" allowBlank="1" showErrorMessage="1" errorTitle="non conforme à la CCNEP" error="Veuillez saisir un chiffre supérieur ou égal à 20 minutes" sqref="C48 C50">
      <formula1>20</formula1>
    </dataValidation>
  </dataValidations>
  <printOptions/>
  <pageMargins left="0.7875" right="0.7875" top="0.8861111111111111" bottom="0.8861111111111111" header="0.5118055555555555" footer="0.5118055555555555"/>
  <pageSetup horizontalDpi="300" verticalDpi="300" orientation="portrait" paperSize="9" scale="50"/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Celyne Lepage</cp:lastModifiedBy>
  <cp:lastPrinted>2017-09-29T12:03:22Z</cp:lastPrinted>
  <dcterms:created xsi:type="dcterms:W3CDTF">2017-05-17T12:11:03Z</dcterms:created>
  <dcterms:modified xsi:type="dcterms:W3CDTF">2019-12-04T10:22:23Z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